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33531\Desktop\"/>
    </mc:Choice>
  </mc:AlternateContent>
  <workbookProtection workbookAlgorithmName="SHA-512" workbookHashValue="H4v/V4+OL4Gx4QvvrMregCsQ0Ik+ds0SEMtX0eAka8GvgQYkKy7ulG5294ORxb1gQXif9ZFp5iKM2PUIrxq5Kw==" workbookSaltValue="cXGKLPjgFx4CUFVErpwXKg==" workbookSpinCount="100000" lockStructure="1"/>
  <bookViews>
    <workbookView xWindow="0" yWindow="0" windowWidth="9600" windowHeight="4035" tabRatio="798"/>
  </bookViews>
  <sheets>
    <sheet name="Introduction" sheetId="25" r:id="rId1"/>
    <sheet name="OmnidirectionalLamps" sheetId="19" r:id="rId2"/>
    <sheet name="DecorativeLamps" sheetId="24" r:id="rId3"/>
  </sheets>
  <calcPr calcId="152511"/>
</workbook>
</file>

<file path=xl/calcChain.xml><?xml version="1.0" encoding="utf-8"?>
<calcChain xmlns="http://schemas.openxmlformats.org/spreadsheetml/2006/main">
  <c r="B8" i="19" l="1"/>
  <c r="F7" i="24" l="1"/>
  <c r="F8" i="24" s="1"/>
  <c r="AE3" i="24"/>
  <c r="AE4" i="24" l="1"/>
  <c r="F9" i="24"/>
  <c r="AE6" i="24" s="1"/>
  <c r="AE5" i="24"/>
  <c r="Z3" i="19"/>
  <c r="Z4" i="19" s="1"/>
  <c r="K9" i="19"/>
  <c r="F10" i="24" l="1"/>
  <c r="Z5" i="19"/>
  <c r="Z6" i="19" s="1"/>
  <c r="E15" i="19"/>
  <c r="E16" i="19" s="1"/>
  <c r="G13" i="19"/>
  <c r="G12" i="19" s="1"/>
  <c r="D15" i="19" l="1"/>
  <c r="G14" i="19"/>
  <c r="D16" i="19"/>
  <c r="F16" i="19" s="1"/>
  <c r="E17" i="19"/>
  <c r="F15" i="19"/>
  <c r="H13" i="19"/>
  <c r="I13" i="19" l="1"/>
  <c r="H12" i="19"/>
  <c r="E18" i="19"/>
  <c r="D17" i="19"/>
  <c r="F17" i="19" s="1"/>
  <c r="E19" i="19" l="1"/>
  <c r="D18" i="19"/>
  <c r="H14" i="19"/>
  <c r="J13" i="19"/>
  <c r="I12" i="19"/>
  <c r="I14" i="19" s="1"/>
  <c r="J12" i="19" l="1"/>
  <c r="J14" i="19" s="1"/>
  <c r="K13" i="19"/>
  <c r="F18" i="19"/>
  <c r="D19" i="19"/>
  <c r="F19" i="19" s="1"/>
  <c r="E20" i="19"/>
  <c r="E21" i="19" l="1"/>
  <c r="D20" i="19"/>
  <c r="K12" i="19"/>
  <c r="L13" i="19"/>
  <c r="K14" i="19" l="1"/>
  <c r="F20" i="19"/>
  <c r="L12" i="19"/>
  <c r="L14" i="19" s="1"/>
  <c r="M13" i="19"/>
  <c r="E22" i="19"/>
  <c r="D21" i="19"/>
  <c r="F21" i="19" s="1"/>
  <c r="D22" i="19" l="1"/>
  <c r="F22" i="19" s="1"/>
  <c r="E23" i="19"/>
  <c r="N13" i="19"/>
  <c r="M12" i="19"/>
  <c r="D23" i="19" l="1"/>
  <c r="F23" i="19" s="1"/>
  <c r="E24" i="19"/>
  <c r="M14" i="19"/>
  <c r="O13" i="19"/>
  <c r="N12" i="19"/>
  <c r="N14" i="19" s="1"/>
  <c r="D24" i="19" l="1"/>
  <c r="F24" i="19" s="1"/>
  <c r="E25" i="19"/>
  <c r="O12" i="19"/>
  <c r="O14" i="19" s="1"/>
  <c r="P13" i="19"/>
  <c r="P12" i="19" l="1"/>
  <c r="P14" i="19" s="1"/>
  <c r="Q13" i="19"/>
  <c r="E26" i="19"/>
  <c r="D25" i="19"/>
  <c r="F25" i="19" s="1"/>
  <c r="D26" i="19" l="1"/>
  <c r="F26" i="19" s="1"/>
  <c r="E27" i="19"/>
  <c r="R13" i="19"/>
  <c r="Q12" i="19"/>
  <c r="Q14" i="19" s="1"/>
  <c r="R12" i="19" l="1"/>
  <c r="R14" i="19" s="1"/>
  <c r="S13" i="19"/>
  <c r="E28" i="19"/>
  <c r="D27" i="19"/>
  <c r="F27" i="19" s="1"/>
  <c r="D28" i="19" l="1"/>
  <c r="F28" i="19" s="1"/>
  <c r="E29" i="19"/>
  <c r="T13" i="19"/>
  <c r="S12" i="19"/>
  <c r="S14" i="19" s="1"/>
  <c r="T12" i="19" l="1"/>
  <c r="T14" i="19" s="1"/>
  <c r="U13" i="19"/>
  <c r="E30" i="19"/>
  <c r="D29" i="19"/>
  <c r="F29" i="19" s="1"/>
  <c r="D30" i="19" l="1"/>
  <c r="F30" i="19" s="1"/>
  <c r="E31" i="19"/>
  <c r="V13" i="19"/>
  <c r="U12" i="19"/>
  <c r="U14" i="19" s="1"/>
  <c r="V12" i="19" l="1"/>
  <c r="V14" i="19" s="1"/>
  <c r="W13" i="19"/>
  <c r="D31" i="19"/>
  <c r="F31" i="19" s="1"/>
  <c r="E32" i="19"/>
  <c r="D32" i="19" l="1"/>
  <c r="F32" i="19" s="1"/>
  <c r="E33" i="19"/>
  <c r="W12" i="19"/>
  <c r="W14" i="19" s="1"/>
  <c r="X13" i="19"/>
  <c r="X12" i="19" l="1"/>
  <c r="X14" i="19" s="1"/>
  <c r="Y13" i="19"/>
  <c r="E34" i="19"/>
  <c r="D33" i="19"/>
  <c r="F33" i="19" s="1"/>
  <c r="Z13" i="19" l="1"/>
  <c r="Y12" i="19"/>
  <c r="Y14" i="19" s="1"/>
  <c r="E35" i="19"/>
  <c r="D34" i="19"/>
  <c r="F34" i="19" s="1"/>
  <c r="Z12" i="19" l="1"/>
  <c r="Z14" i="19" s="1"/>
  <c r="AA13" i="19"/>
  <c r="D35" i="19"/>
  <c r="F35" i="19" s="1"/>
  <c r="E36" i="19"/>
  <c r="AA12" i="19" l="1"/>
  <c r="AA14" i="19" s="1"/>
  <c r="AB13" i="19"/>
  <c r="E37" i="19"/>
  <c r="D36" i="19"/>
  <c r="F36" i="19" s="1"/>
  <c r="AC13" i="19" l="1"/>
  <c r="AB12" i="19"/>
  <c r="AB14" i="19" s="1"/>
  <c r="E38" i="19"/>
  <c r="D37" i="19"/>
  <c r="F37" i="19" s="1"/>
  <c r="AD13" i="19" l="1"/>
  <c r="AC12" i="19"/>
  <c r="AC14" i="19" s="1"/>
  <c r="D38" i="19"/>
  <c r="F38" i="19" s="1"/>
  <c r="E39" i="19"/>
  <c r="AD12" i="19" l="1"/>
  <c r="AD14" i="19" s="1"/>
  <c r="AE13" i="19"/>
  <c r="D39" i="19"/>
  <c r="F39" i="19" s="1"/>
  <c r="E40" i="19"/>
  <c r="AE12" i="19" l="1"/>
  <c r="AE14" i="19" s="1"/>
  <c r="AF13" i="19"/>
  <c r="D40" i="19"/>
  <c r="F40" i="19" s="1"/>
  <c r="E41" i="19"/>
  <c r="AG13" i="19" l="1"/>
  <c r="AF12" i="19"/>
  <c r="AF14" i="19" s="1"/>
  <c r="E42" i="19"/>
  <c r="D41" i="19"/>
  <c r="F41" i="19" s="1"/>
  <c r="AG12" i="19" l="1"/>
  <c r="AG14" i="19" s="1"/>
  <c r="AH13" i="19"/>
  <c r="D42" i="19"/>
  <c r="F42" i="19" s="1"/>
  <c r="E43" i="19"/>
  <c r="AH12" i="19" l="1"/>
  <c r="AH14" i="19" s="1"/>
  <c r="AI13" i="19"/>
  <c r="E44" i="19"/>
  <c r="D43" i="19"/>
  <c r="F43" i="19" s="1"/>
  <c r="AI12" i="19" l="1"/>
  <c r="AI14" i="19" s="1"/>
  <c r="AJ13" i="19"/>
  <c r="D44" i="19"/>
  <c r="F44" i="19" s="1"/>
  <c r="E45" i="19"/>
  <c r="AK13" i="19" l="1"/>
  <c r="AJ12" i="19"/>
  <c r="AJ14" i="19" s="1"/>
  <c r="E46" i="19"/>
  <c r="D45" i="19"/>
  <c r="F45" i="19" s="1"/>
  <c r="AL13" i="19" l="1"/>
  <c r="AK12" i="19"/>
  <c r="AK14" i="19" s="1"/>
  <c r="D46" i="19"/>
  <c r="F46" i="19" s="1"/>
  <c r="E47" i="19"/>
  <c r="AL12" i="19" l="1"/>
  <c r="AL14" i="19" s="1"/>
  <c r="AM13" i="19"/>
  <c r="D47" i="19"/>
  <c r="F47" i="19" s="1"/>
  <c r="E48" i="19"/>
  <c r="AM12" i="19" l="1"/>
  <c r="AM14" i="19" s="1"/>
  <c r="AN13" i="19"/>
  <c r="D48" i="19"/>
  <c r="F48" i="19" s="1"/>
  <c r="E49" i="19"/>
  <c r="AO13" i="19" l="1"/>
  <c r="AN12" i="19"/>
  <c r="AN14" i="19" s="1"/>
  <c r="E50" i="19"/>
  <c r="D49" i="19"/>
  <c r="F49" i="19" s="1"/>
  <c r="AP13" i="19" l="1"/>
  <c r="AO12" i="19"/>
  <c r="AO14" i="19" s="1"/>
  <c r="E51" i="19"/>
  <c r="D50" i="19"/>
  <c r="F50" i="19" s="1"/>
  <c r="AP12" i="19" l="1"/>
  <c r="AP14" i="19" s="1"/>
  <c r="AQ13" i="19"/>
  <c r="D51" i="19"/>
  <c r="F51" i="19" s="1"/>
  <c r="E52" i="19"/>
  <c r="AQ12" i="19" l="1"/>
  <c r="AQ14" i="19" s="1"/>
  <c r="AR13" i="19"/>
  <c r="E53" i="19"/>
  <c r="D52" i="19"/>
  <c r="F52" i="19" s="1"/>
  <c r="AS13" i="19" l="1"/>
  <c r="AR12" i="19"/>
  <c r="AR14" i="19" s="1"/>
  <c r="E54" i="19"/>
  <c r="D53" i="19"/>
  <c r="F53" i="19" s="1"/>
  <c r="AT13" i="19" l="1"/>
  <c r="AS12" i="19"/>
  <c r="AS14" i="19" s="1"/>
  <c r="D54" i="19"/>
  <c r="F54" i="19" s="1"/>
  <c r="E55" i="19"/>
  <c r="AT12" i="19" l="1"/>
  <c r="AT14" i="19" s="1"/>
  <c r="AU13" i="19"/>
  <c r="D55" i="19"/>
  <c r="F55" i="19" s="1"/>
  <c r="E56" i="19"/>
  <c r="AV13" i="19" l="1"/>
  <c r="AU12" i="19"/>
  <c r="AU14" i="19" s="1"/>
  <c r="D56" i="19"/>
  <c r="F56" i="19" s="1"/>
  <c r="E57" i="19"/>
  <c r="AW13" i="19" l="1"/>
  <c r="AV12" i="19"/>
  <c r="AV14" i="19" s="1"/>
  <c r="E58" i="19"/>
  <c r="D57" i="19"/>
  <c r="F57" i="19" s="1"/>
  <c r="AX13" i="19" l="1"/>
  <c r="AW12" i="19"/>
  <c r="AW14" i="19" s="1"/>
  <c r="D58" i="19"/>
  <c r="F58" i="19" s="1"/>
  <c r="E59" i="19"/>
  <c r="AX12" i="19" l="1"/>
  <c r="AX14" i="19" s="1"/>
  <c r="AY13" i="19"/>
  <c r="E60" i="19"/>
  <c r="D59" i="19"/>
  <c r="F59" i="19" s="1"/>
  <c r="AZ13" i="19" l="1"/>
  <c r="AY12" i="19"/>
  <c r="AY14" i="19" s="1"/>
  <c r="D60" i="19"/>
  <c r="F60" i="19" s="1"/>
  <c r="E61" i="19"/>
  <c r="AZ12" i="19" l="1"/>
  <c r="AZ14" i="19" s="1"/>
  <c r="BA13" i="19"/>
  <c r="E62" i="19"/>
  <c r="D61" i="19"/>
  <c r="F61" i="19" s="1"/>
  <c r="BA12" i="19" l="1"/>
  <c r="BA14" i="19" s="1"/>
  <c r="BB13" i="19"/>
  <c r="D62" i="19"/>
  <c r="F62" i="19" s="1"/>
  <c r="E63" i="19"/>
  <c r="BC13" i="19" l="1"/>
  <c r="BB12" i="19"/>
  <c r="BB14" i="19" s="1"/>
  <c r="D63" i="19"/>
  <c r="F63" i="19" s="1"/>
  <c r="E64" i="19"/>
  <c r="BD13" i="19" l="1"/>
  <c r="BC12" i="19"/>
  <c r="BC14" i="19" s="1"/>
  <c r="D64" i="19"/>
  <c r="F64" i="19" s="1"/>
  <c r="E65" i="19"/>
  <c r="BD12" i="19" l="1"/>
  <c r="BD14" i="19" s="1"/>
  <c r="BE13" i="19"/>
  <c r="E66" i="19"/>
  <c r="D65" i="19"/>
  <c r="F65" i="19" s="1"/>
  <c r="BE12" i="19" l="1"/>
  <c r="BE14" i="19" s="1"/>
  <c r="BF13" i="19"/>
  <c r="E67" i="19"/>
  <c r="D66" i="19"/>
  <c r="F66" i="19" s="1"/>
  <c r="BF12" i="19" l="1"/>
  <c r="BF14" i="19" s="1"/>
  <c r="BG13" i="19"/>
  <c r="D67" i="19"/>
  <c r="F67" i="19" s="1"/>
  <c r="E68" i="19"/>
  <c r="BG12" i="19" l="1"/>
  <c r="BG14" i="19" s="1"/>
  <c r="BH13" i="19"/>
  <c r="E69" i="19"/>
  <c r="D68" i="19"/>
  <c r="F68" i="19" s="1"/>
  <c r="BH12" i="19" l="1"/>
  <c r="BH14" i="19" s="1"/>
  <c r="BI13" i="19"/>
  <c r="E70" i="19"/>
  <c r="D69" i="19"/>
  <c r="F69" i="19" s="1"/>
  <c r="BI12" i="19" l="1"/>
  <c r="BI14" i="19" s="1"/>
  <c r="BJ13" i="19"/>
  <c r="D70" i="19"/>
  <c r="F70" i="19" s="1"/>
  <c r="E71" i="19"/>
  <c r="BK13" i="19" l="1"/>
  <c r="BJ12" i="19"/>
  <c r="BJ14" i="19" s="1"/>
  <c r="D71" i="19"/>
  <c r="F71" i="19" s="1"/>
  <c r="E72" i="19"/>
  <c r="BK12" i="19" l="1"/>
  <c r="BK14" i="19" s="1"/>
  <c r="BL13" i="19"/>
  <c r="D72" i="19"/>
  <c r="F72" i="19" s="1"/>
  <c r="E73" i="19"/>
  <c r="BL12" i="19" l="1"/>
  <c r="BL14" i="19" s="1"/>
  <c r="BM13" i="19"/>
  <c r="E74" i="19"/>
  <c r="D73" i="19"/>
  <c r="F73" i="19" s="1"/>
  <c r="BM12" i="19" l="1"/>
  <c r="BM14" i="19" s="1"/>
  <c r="BN13" i="19"/>
  <c r="D74" i="19"/>
  <c r="F74" i="19" s="1"/>
  <c r="E75" i="19"/>
  <c r="BN12" i="19" l="1"/>
  <c r="BN14" i="19" s="1"/>
  <c r="BO13" i="19"/>
  <c r="E76" i="19"/>
  <c r="D75" i="19"/>
  <c r="F75" i="19" s="1"/>
  <c r="BP13" i="19" l="1"/>
  <c r="BO12" i="19"/>
  <c r="BO14" i="19" s="1"/>
  <c r="D76" i="19"/>
  <c r="F76" i="19" s="1"/>
  <c r="E77" i="19"/>
  <c r="BP12" i="19" l="1"/>
  <c r="BP14" i="19" s="1"/>
  <c r="BQ13" i="19"/>
  <c r="E78" i="19"/>
  <c r="D77" i="19"/>
  <c r="F77" i="19" s="1"/>
  <c r="BQ12" i="19" l="1"/>
  <c r="BQ14" i="19" s="1"/>
  <c r="BR13" i="19"/>
  <c r="D78" i="19"/>
  <c r="F78" i="19" s="1"/>
  <c r="E79" i="19"/>
  <c r="BS13" i="19" l="1"/>
  <c r="BR12" i="19"/>
  <c r="BR14" i="19" s="1"/>
  <c r="D79" i="19"/>
  <c r="F79" i="19" s="1"/>
  <c r="E80" i="19"/>
  <c r="BT13" i="19" l="1"/>
  <c r="BS12" i="19"/>
  <c r="BS14" i="19" s="1"/>
  <c r="D80" i="19"/>
  <c r="F80" i="19" s="1"/>
  <c r="E81" i="19"/>
  <c r="BT12" i="19" l="1"/>
  <c r="BT14" i="19" s="1"/>
  <c r="BU13" i="19"/>
  <c r="E82" i="19"/>
  <c r="D81" i="19"/>
  <c r="F81" i="19" s="1"/>
  <c r="BU12" i="19" l="1"/>
  <c r="BU14" i="19" s="1"/>
  <c r="BV13" i="19"/>
  <c r="E83" i="19"/>
  <c r="D82" i="19"/>
  <c r="F82" i="19" s="1"/>
  <c r="BW13" i="19" l="1"/>
  <c r="BV12" i="19"/>
  <c r="BV14" i="19" s="1"/>
  <c r="D83" i="19"/>
  <c r="F83" i="19" s="1"/>
  <c r="E84" i="19"/>
  <c r="BX13" i="19" l="1"/>
  <c r="BW12" i="19"/>
  <c r="BW14" i="19" s="1"/>
  <c r="E85" i="19"/>
  <c r="D84" i="19"/>
  <c r="F84" i="19" s="1"/>
  <c r="BX12" i="19" l="1"/>
  <c r="BX14" i="19" s="1"/>
  <c r="BY13" i="19"/>
  <c r="E86" i="19"/>
  <c r="D85" i="19"/>
  <c r="F85" i="19" s="1"/>
  <c r="BY12" i="19" l="1"/>
  <c r="BY14" i="19" s="1"/>
  <c r="BZ13" i="19"/>
  <c r="D86" i="19"/>
  <c r="F86" i="19" s="1"/>
  <c r="E87" i="19"/>
  <c r="CA13" i="19" l="1"/>
  <c r="BZ12" i="19"/>
  <c r="BZ14" i="19" s="1"/>
  <c r="D87" i="19"/>
  <c r="F87" i="19" s="1"/>
  <c r="E88" i="19"/>
  <c r="CB13" i="19" l="1"/>
  <c r="CA12" i="19"/>
  <c r="CA14" i="19" s="1"/>
  <c r="E89" i="19"/>
  <c r="D88" i="19"/>
  <c r="F88" i="19" s="1"/>
  <c r="CB12" i="19" l="1"/>
  <c r="CB14" i="19" s="1"/>
  <c r="CC13" i="19"/>
  <c r="CC12" i="19" s="1"/>
  <c r="D89" i="19"/>
  <c r="F89" i="19" s="1"/>
  <c r="E90" i="19"/>
  <c r="CC14" i="19" l="1"/>
  <c r="E12" i="19"/>
  <c r="E91" i="19"/>
  <c r="D90" i="19"/>
  <c r="F90" i="19" s="1"/>
  <c r="D91" i="19" l="1"/>
  <c r="F91" i="19" s="1"/>
  <c r="E92" i="19"/>
  <c r="E93" i="19" l="1"/>
  <c r="D92" i="19"/>
  <c r="F92" i="19" s="1"/>
  <c r="E94" i="19" l="1"/>
  <c r="D93" i="19"/>
  <c r="F93" i="19" s="1"/>
  <c r="E95" i="19" l="1"/>
  <c r="D94" i="19"/>
  <c r="F94" i="19" s="1"/>
  <c r="E96" i="19" l="1"/>
  <c r="D95" i="19"/>
  <c r="F95" i="19" s="1"/>
  <c r="E97" i="19" l="1"/>
  <c r="D96" i="19"/>
  <c r="F96" i="19" s="1"/>
  <c r="E98" i="19" l="1"/>
  <c r="D97" i="19"/>
  <c r="F97" i="19" s="1"/>
  <c r="D98" i="19" l="1"/>
  <c r="F98" i="19" s="1"/>
  <c r="E99" i="19"/>
  <c r="E100" i="19" l="1"/>
  <c r="D99" i="19"/>
  <c r="F99" i="19" s="1"/>
  <c r="E101" i="19" l="1"/>
  <c r="D100" i="19"/>
  <c r="F100" i="19" s="1"/>
  <c r="E102" i="19" l="1"/>
  <c r="D101" i="19"/>
  <c r="F101" i="19" s="1"/>
  <c r="E103" i="19" l="1"/>
  <c r="D102" i="19"/>
  <c r="F102" i="19" s="1"/>
  <c r="D103" i="19" l="1"/>
  <c r="F103" i="19" s="1"/>
  <c r="E104" i="19"/>
  <c r="E105" i="19" l="1"/>
  <c r="D104" i="19"/>
  <c r="F104" i="19" s="1"/>
  <c r="D105" i="19" l="1"/>
  <c r="F105" i="19" s="1"/>
  <c r="E106" i="19"/>
  <c r="E107" i="19" l="1"/>
  <c r="D106" i="19"/>
  <c r="F106" i="19" s="1"/>
  <c r="D107" i="19" l="1"/>
  <c r="F107" i="19" s="1"/>
  <c r="E108" i="19"/>
  <c r="E109" i="19" l="1"/>
  <c r="D108" i="19"/>
  <c r="F108" i="19" s="1"/>
  <c r="E110" i="19" l="1"/>
  <c r="D109" i="19"/>
  <c r="F109" i="19" s="1"/>
  <c r="D110" i="19" l="1"/>
  <c r="F110" i="19" s="1"/>
  <c r="E111" i="19"/>
  <c r="E112" i="19" l="1"/>
  <c r="D111" i="19"/>
  <c r="F111" i="19" s="1"/>
  <c r="E113" i="19" l="1"/>
  <c r="D112" i="19"/>
  <c r="F112" i="19" s="1"/>
  <c r="E114" i="19" l="1"/>
  <c r="D113" i="19"/>
  <c r="F113" i="19" s="1"/>
  <c r="D114" i="19" l="1"/>
  <c r="F114" i="19" s="1"/>
  <c r="E115" i="19"/>
  <c r="D115" i="19" l="1"/>
  <c r="F115" i="19" s="1"/>
  <c r="E116" i="19"/>
  <c r="E117" i="19" l="1"/>
  <c r="D116" i="19"/>
  <c r="F116" i="19" s="1"/>
  <c r="D117" i="19" l="1"/>
  <c r="F117" i="19" s="1"/>
  <c r="E118" i="19"/>
  <c r="E119" i="19" l="1"/>
  <c r="D118" i="19"/>
  <c r="F118" i="19" s="1"/>
  <c r="D119" i="19" l="1"/>
  <c r="F119" i="19" s="1"/>
  <c r="E120" i="19"/>
  <c r="E121" i="19" l="1"/>
  <c r="D120" i="19"/>
  <c r="F120" i="19" s="1"/>
  <c r="D121" i="19" l="1"/>
  <c r="F121" i="19" s="1"/>
  <c r="E122" i="19"/>
  <c r="D122" i="19" l="1"/>
  <c r="F122" i="19" s="1"/>
  <c r="E123" i="19"/>
  <c r="D123" i="19" l="1"/>
  <c r="F123" i="19" s="1"/>
  <c r="E124" i="19"/>
  <c r="E125" i="19" l="1"/>
  <c r="D124" i="19"/>
  <c r="F124" i="19" s="1"/>
  <c r="E126" i="19" l="1"/>
  <c r="D125" i="19"/>
  <c r="F125" i="19" s="1"/>
  <c r="D126" i="19" l="1"/>
  <c r="F126" i="19" s="1"/>
  <c r="E127" i="19"/>
  <c r="E128" i="19" l="1"/>
  <c r="D127" i="19"/>
  <c r="F127" i="19" s="1"/>
  <c r="E129" i="19" l="1"/>
  <c r="D128" i="19"/>
  <c r="F128" i="19" s="1"/>
  <c r="D129" i="19" l="1"/>
  <c r="F129" i="19" s="1"/>
  <c r="E130" i="19"/>
  <c r="D130" i="19" l="1"/>
  <c r="F130" i="19" s="1"/>
  <c r="E131" i="19"/>
  <c r="D131" i="19" l="1"/>
  <c r="F131" i="19" s="1"/>
  <c r="E132" i="19"/>
  <c r="E133" i="19" l="1"/>
  <c r="D132" i="19"/>
  <c r="F132" i="19" s="1"/>
  <c r="D133" i="19" l="1"/>
  <c r="F133" i="19" s="1"/>
  <c r="E134" i="19"/>
  <c r="E135" i="19" l="1"/>
  <c r="D134" i="19"/>
  <c r="F134" i="19" s="1"/>
  <c r="E136" i="19" l="1"/>
  <c r="D135" i="19"/>
  <c r="F135" i="19" s="1"/>
  <c r="E137" i="19" l="1"/>
  <c r="D136" i="19"/>
  <c r="F136" i="19" s="1"/>
  <c r="D137" i="19" l="1"/>
  <c r="F137" i="19" s="1"/>
  <c r="E138" i="19"/>
  <c r="D138" i="19" l="1"/>
  <c r="F138" i="19" s="1"/>
  <c r="E139" i="19"/>
  <c r="D139" i="19" l="1"/>
  <c r="F139" i="19" s="1"/>
  <c r="E140" i="19"/>
  <c r="E141" i="19" l="1"/>
  <c r="D140" i="19"/>
  <c r="F140" i="19" s="1"/>
  <c r="E142" i="19" l="1"/>
  <c r="D141" i="19"/>
  <c r="F141" i="19" s="1"/>
  <c r="E143" i="19" l="1"/>
  <c r="D142" i="19"/>
  <c r="F142" i="19" s="1"/>
  <c r="E144" i="19" l="1"/>
  <c r="D143" i="19"/>
  <c r="F143" i="19" s="1"/>
  <c r="E145" i="19" l="1"/>
  <c r="D144" i="19"/>
  <c r="F144" i="19" s="1"/>
  <c r="E146" i="19" l="1"/>
  <c r="D145" i="19"/>
  <c r="F145" i="19" s="1"/>
  <c r="D146" i="19" l="1"/>
  <c r="F146" i="19" s="1"/>
  <c r="E147" i="19"/>
  <c r="D147" i="19" l="1"/>
  <c r="F147" i="19" s="1"/>
  <c r="E148" i="19"/>
  <c r="E149" i="19" l="1"/>
  <c r="D148" i="19"/>
  <c r="F148" i="19" s="1"/>
  <c r="D149" i="19" l="1"/>
  <c r="F149" i="19" s="1"/>
  <c r="E150" i="19"/>
  <c r="E151" i="19" l="1"/>
  <c r="D150" i="19"/>
  <c r="F150" i="19" s="1"/>
  <c r="D151" i="19" l="1"/>
  <c r="F151" i="19" s="1"/>
  <c r="E152" i="19"/>
  <c r="E153" i="19" l="1"/>
  <c r="D152" i="19"/>
  <c r="F152" i="19" s="1"/>
  <c r="D153" i="19" l="1"/>
  <c r="F153" i="19" s="1"/>
  <c r="E154" i="19"/>
  <c r="D154" i="19" l="1"/>
  <c r="F154" i="19" s="1"/>
  <c r="E155" i="19"/>
  <c r="D155" i="19" l="1"/>
  <c r="F155" i="19" s="1"/>
  <c r="E156" i="19"/>
  <c r="E157" i="19" l="1"/>
  <c r="D156" i="19"/>
  <c r="F156" i="19" s="1"/>
  <c r="E158" i="19" l="1"/>
  <c r="D157" i="19"/>
  <c r="F157" i="19" s="1"/>
  <c r="D158" i="19" l="1"/>
  <c r="F158" i="19" s="1"/>
  <c r="E159" i="19"/>
  <c r="E160" i="19" l="1"/>
  <c r="D159" i="19"/>
  <c r="F159" i="19" s="1"/>
  <c r="E161" i="19" l="1"/>
  <c r="D160" i="19"/>
  <c r="F160" i="19" s="1"/>
  <c r="D161" i="19" l="1"/>
  <c r="F161" i="19" s="1"/>
  <c r="E162" i="19"/>
  <c r="D162" i="19" l="1"/>
  <c r="F162" i="19" s="1"/>
  <c r="E163" i="19"/>
  <c r="E164" i="19" l="1"/>
  <c r="D163" i="19"/>
  <c r="F163" i="19" s="1"/>
  <c r="E165" i="19" l="1"/>
  <c r="D164" i="19"/>
  <c r="F164" i="19" s="1"/>
  <c r="D165" i="19" l="1"/>
  <c r="F165" i="19" s="1"/>
  <c r="E166" i="19"/>
  <c r="E167" i="19" l="1"/>
  <c r="D166" i="19"/>
  <c r="F166" i="19" s="1"/>
  <c r="D167" i="19" l="1"/>
  <c r="F167" i="19" s="1"/>
  <c r="E168" i="19"/>
  <c r="E169" i="19" l="1"/>
  <c r="D168" i="19"/>
  <c r="F168" i="19" s="1"/>
  <c r="D169" i="19" l="1"/>
  <c r="F169" i="19" s="1"/>
  <c r="E170" i="19"/>
  <c r="E171" i="19" l="1"/>
  <c r="D170" i="19"/>
  <c r="F170" i="19" s="1"/>
  <c r="D171" i="19" l="1"/>
  <c r="F171" i="19" s="1"/>
  <c r="E172" i="19"/>
  <c r="E173" i="19" l="1"/>
  <c r="D172" i="19"/>
  <c r="F172" i="19" s="1"/>
  <c r="E174" i="19" l="1"/>
  <c r="D173" i="19"/>
  <c r="F173" i="19" s="1"/>
  <c r="D174" i="19" l="1"/>
  <c r="F174" i="19" s="1"/>
  <c r="E175" i="19"/>
  <c r="E176" i="19" l="1"/>
  <c r="D175" i="19"/>
  <c r="F175" i="19" s="1"/>
  <c r="E177" i="19" l="1"/>
  <c r="D176" i="19"/>
  <c r="F176" i="19" s="1"/>
  <c r="E178" i="19" l="1"/>
  <c r="D177" i="19"/>
  <c r="F177" i="19" s="1"/>
  <c r="D178" i="19" l="1"/>
  <c r="F178" i="19" s="1"/>
  <c r="E179" i="19"/>
  <c r="D179" i="19" l="1"/>
  <c r="F179" i="19" s="1"/>
  <c r="E180" i="19"/>
  <c r="E181" i="19" l="1"/>
  <c r="D180" i="19"/>
  <c r="F180" i="19" s="1"/>
  <c r="D181" i="19" l="1"/>
  <c r="F181" i="19" s="1"/>
  <c r="E182" i="19"/>
  <c r="E183" i="19" l="1"/>
  <c r="D182" i="19"/>
  <c r="F182" i="19" s="1"/>
  <c r="D183" i="19" l="1"/>
  <c r="F183" i="19" s="1"/>
  <c r="E184" i="19"/>
  <c r="E185" i="19" l="1"/>
  <c r="D184" i="19"/>
  <c r="F184" i="19" s="1"/>
  <c r="D185" i="19" l="1"/>
  <c r="F185" i="19" s="1"/>
  <c r="E186" i="19"/>
  <c r="D186" i="19" l="1"/>
  <c r="F186" i="19" s="1"/>
  <c r="E187" i="19"/>
  <c r="D187" i="19" l="1"/>
  <c r="F187" i="19" s="1"/>
  <c r="E188" i="19"/>
  <c r="E189" i="19" l="1"/>
  <c r="D188" i="19"/>
  <c r="F188" i="19" s="1"/>
  <c r="E190" i="19" l="1"/>
  <c r="D189" i="19"/>
  <c r="F189" i="19" s="1"/>
  <c r="D190" i="19" l="1"/>
  <c r="F190" i="19" s="1"/>
  <c r="E191" i="19"/>
  <c r="E192" i="19" l="1"/>
  <c r="D191" i="19"/>
  <c r="F191" i="19" s="1"/>
  <c r="E193" i="19" l="1"/>
  <c r="D192" i="19"/>
  <c r="F192" i="19" s="1"/>
  <c r="D193" i="19" l="1"/>
  <c r="F193" i="19" s="1"/>
  <c r="E194" i="19"/>
  <c r="D194" i="19" l="1"/>
  <c r="F194" i="19" s="1"/>
  <c r="E195" i="19"/>
  <c r="E196" i="19" l="1"/>
  <c r="D195" i="19"/>
  <c r="F195" i="19" s="1"/>
  <c r="E197" i="19" l="1"/>
  <c r="D196" i="19"/>
  <c r="F196" i="19" s="1"/>
  <c r="D197" i="19" l="1"/>
  <c r="F197" i="19" s="1"/>
  <c r="E198" i="19"/>
  <c r="E199" i="19" l="1"/>
  <c r="D198" i="19"/>
  <c r="F198" i="19" s="1"/>
  <c r="D199" i="19" l="1"/>
  <c r="F199" i="19" s="1"/>
  <c r="E200" i="19"/>
  <c r="E201" i="19" l="1"/>
  <c r="D200" i="19"/>
  <c r="F200" i="19" s="1"/>
  <c r="D201" i="19" l="1"/>
  <c r="E13" i="19" s="1"/>
  <c r="E14" i="19"/>
  <c r="J6" i="19" l="1"/>
  <c r="K6" i="19"/>
  <c r="B9" i="19" s="1"/>
  <c r="T9" i="19" s="1"/>
  <c r="J7" i="19"/>
  <c r="O10" i="19" s="1"/>
  <c r="K7" i="19"/>
  <c r="P9" i="19"/>
  <c r="N9" i="19"/>
  <c r="T4" i="19"/>
  <c r="N8" i="19" l="1"/>
  <c r="O8" i="19" s="1"/>
  <c r="N7" i="19"/>
  <c r="O7" i="19" s="1"/>
  <c r="N5" i="19"/>
  <c r="O5" i="19" s="1"/>
  <c r="N6" i="19"/>
  <c r="O6" i="19" s="1"/>
  <c r="N4" i="19"/>
  <c r="P8" i="19" l="1"/>
  <c r="P7" i="19"/>
  <c r="P5" i="19"/>
  <c r="T7" i="19" l="1"/>
  <c r="P6" i="19"/>
  <c r="T3" i="19" s="1"/>
  <c r="T5" i="19" s="1"/>
  <c r="T6" i="19" s="1"/>
</calcChain>
</file>

<file path=xl/sharedStrings.xml><?xml version="1.0" encoding="utf-8"?>
<sst xmlns="http://schemas.openxmlformats.org/spreadsheetml/2006/main" count="91" uniqueCount="69">
  <si>
    <t>Start</t>
  </si>
  <si>
    <t>End</t>
  </si>
  <si>
    <t>Spacing</t>
  </si>
  <si>
    <t>Intensity Data (cd)</t>
  </si>
  <si>
    <t>Vertical / Horizontal</t>
  </si>
  <si>
    <t>Flag</t>
  </si>
  <si>
    <t>Wvar&gt;</t>
  </si>
  <si>
    <t>Hvar_v</t>
  </si>
  <si>
    <t>Hvar130_v</t>
  </si>
  <si>
    <t>Average</t>
  </si>
  <si>
    <t>0-130 Avg</t>
  </si>
  <si>
    <t># Past Threshold</t>
  </si>
  <si>
    <t>Total Past Threshold:</t>
  </si>
  <si>
    <t>Zonal Lumens:</t>
  </si>
  <si>
    <t>% Values &gt; 35% Variation</t>
  </si>
  <si>
    <t>ENERGY STAR Luminous Intensity Calculator: Decorative Lamps</t>
  </si>
  <si>
    <t>ENERGY STAR Luminous Intensity Calculator: Omnidirectional Lamps</t>
  </si>
  <si>
    <t>Average
 (0-180)</t>
  </si>
  <si>
    <t>Average
 (0-130)</t>
  </si>
  <si>
    <t>Total in 0-130:</t>
  </si>
  <si>
    <t>Test Condition</t>
  </si>
  <si>
    <t>Value</t>
  </si>
  <si>
    <t>Avg +35%</t>
  </si>
  <si>
    <t>Avg -35%</t>
  </si>
  <si>
    <t>Count in group</t>
  </si>
  <si>
    <t>(n/a)</t>
  </si>
  <si>
    <t>(↓) Vertical Angles:</t>
  </si>
  <si>
    <t>Luminous Intensity Averages:</t>
  </si>
  <si>
    <t>Luminous Intensity Results:</t>
  </si>
  <si>
    <t>V 0:180 by 2.5, H 0:337.5 by 22.5</t>
  </si>
  <si>
    <t>V 0:180 by 5, H 0:337.5 by 22.5</t>
  </si>
  <si>
    <t>V 0:180 by 1, H 0:337.5 by 22.5</t>
  </si>
  <si>
    <r>
      <rPr>
        <b/>
        <sz val="9"/>
        <rFont val="Calibri"/>
        <family val="2"/>
      </rPr>
      <t>(→</t>
    </r>
    <r>
      <rPr>
        <b/>
        <sz val="9"/>
        <rFont val="Arial"/>
        <family val="2"/>
      </rPr>
      <t>) Horizontal Angles:</t>
    </r>
  </si>
  <si>
    <t>20% or Less Values &gt; 35% Variation?</t>
  </si>
  <si>
    <t>Avg +60%</t>
  </si>
  <si>
    <t>Avg -60%</t>
  </si>
  <si>
    <t>Luminous Intensity (cd) Variation in 0-130:</t>
  </si>
  <si>
    <t>Omnidirectional Lamp Overall:</t>
  </si>
  <si>
    <t>No Values with &gt; 60% Variation?</t>
  </si>
  <si>
    <t>Zonal Lumens Calculator:</t>
  </si>
  <si>
    <t>0-90</t>
  </si>
  <si>
    <t>0-130</t>
  </si>
  <si>
    <t>0-180</t>
  </si>
  <si>
    <t>90-130</t>
  </si>
  <si>
    <t>90-180</t>
  </si>
  <si>
    <t>Zonal Lumen Angles</t>
  </si>
  <si>
    <t>Lumens</t>
  </si>
  <si>
    <t>Net Lumens:</t>
  </si>
  <si>
    <t>130-180:</t>
  </si>
  <si>
    <t>&gt; Then 5%?</t>
  </si>
  <si>
    <t>Zonal Lumen Results:</t>
  </si>
  <si>
    <t>Zone:</t>
  </si>
  <si>
    <t>Max Value:</t>
  </si>
  <si>
    <t>Min Value:</t>
  </si>
  <si>
    <t>Largest Variation (+/-):</t>
  </si>
  <si>
    <t>Items in Calculation Area:</t>
  </si>
  <si>
    <t>Please Enter Zonal Lumen information off Photometric Report:</t>
  </si>
  <si>
    <t>0-110</t>
  </si>
  <si>
    <t>90-110</t>
  </si>
  <si>
    <t>110-180 Lumens:</t>
  </si>
  <si>
    <r>
      <t xml:space="preserve">       ENERGY STAR</t>
    </r>
    <r>
      <rPr>
        <b/>
        <vertAlign val="superscript"/>
        <sz val="18"/>
        <rFont val="Arial"/>
        <family val="2"/>
      </rPr>
      <t>®</t>
    </r>
    <r>
      <rPr>
        <b/>
        <sz val="18"/>
        <rFont val="Arial"/>
        <family val="2"/>
      </rPr>
      <t xml:space="preserve"> Luminous Intensity Distribution Calculator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December 2015</t>
    </r>
  </si>
  <si>
    <r>
      <rPr>
        <b/>
        <sz val="10"/>
        <color theme="1"/>
        <rFont val="Arial"/>
        <family val="2"/>
      </rPr>
      <t>DIRECTIONAL:</t>
    </r>
    <r>
      <rPr>
        <sz val="10"/>
        <color theme="1"/>
        <rFont val="Arial"/>
        <family val="2"/>
      </rPr>
      <t xml:space="preserve">
</t>
    </r>
    <r>
      <rPr>
        <b/>
        <u/>
        <sz val="10"/>
        <color theme="1"/>
        <rFont val="Arial"/>
        <family val="2"/>
      </rPr>
      <t>Step 1:</t>
    </r>
    <r>
      <rPr>
        <sz val="10"/>
        <color theme="1"/>
        <rFont val="Arial"/>
        <family val="2"/>
      </rPr>
      <t xml:space="preserve"> In the Zonal Lumens Calculator, enter zonal lumen data. (Note the Zonal Lumen Results will return a Pass/Fail notification once you have populated enough data.)
</t>
    </r>
    <r>
      <rPr>
        <b/>
        <u/>
        <sz val="10"/>
        <color theme="1"/>
        <rFont val="Arial"/>
        <family val="2"/>
      </rPr>
      <t>Step 2:</t>
    </r>
    <r>
      <rPr>
        <sz val="10"/>
        <color theme="1"/>
        <rFont val="Arial"/>
        <family val="2"/>
      </rPr>
      <t xml:space="preserve"> Once all information required for calulations is entered, you will see a PASS/FAIL recommendation appear in the Zonal Lumens Table.
Questions may be directed to lighting@energystar.gov.</t>
    </r>
  </si>
  <si>
    <r>
      <rPr>
        <b/>
        <u/>
        <sz val="10"/>
        <color theme="1"/>
        <rFont val="Arial"/>
        <family val="2"/>
      </rPr>
      <t>Note</t>
    </r>
    <r>
      <rPr>
        <b/>
        <sz val="10"/>
        <color theme="1"/>
        <rFont val="Arial"/>
        <family val="2"/>
      </rPr>
      <t xml:space="preserve">: Users should download a new copy of this calculator for each use, to ensure use of the most up-to-date version of the calculator.  Users are encouraged to bookmark the hyperlink to this calculator.  Project-specific copies complete with calculations may be saved on a local drive.
</t>
    </r>
    <r>
      <rPr>
        <sz val="10"/>
        <color theme="1"/>
        <rFont val="Arial"/>
        <family val="2"/>
      </rPr>
      <t xml:space="preserve">This calculator checks Lumininous Intensity distribution (cd) and Zonal Lumens (lm) against ENERGY STAR Lamps Version 2.0 specification reqirements, Section 9.5, for ANSI Standard Omnidirectional and Decorative Lamps. 
</t>
    </r>
    <r>
      <rPr>
        <b/>
        <sz val="10"/>
        <color theme="1"/>
        <rFont val="Arial"/>
        <family val="2"/>
      </rPr>
      <t>DIRECTIONS:</t>
    </r>
    <r>
      <rPr>
        <sz val="10"/>
        <color theme="1"/>
        <rFont val="Arial"/>
        <family val="2"/>
      </rPr>
      <t xml:space="preserve">
Choose the OmnidirectionalLamps tab for Omnidirectional Lamps, and the DecorativeLamps tab for Decorative Products. 
</t>
    </r>
  </si>
  <si>
    <t>Total Lumens:</t>
  </si>
  <si>
    <t>Percent Zonal Lumens
(130-180):</t>
  </si>
  <si>
    <t>No less than 5% of total Zonal Lumens (130-180):</t>
  </si>
  <si>
    <t>Percent Zonal Lumens
(110-180):</t>
  </si>
  <si>
    <t>No less than 5% of total Zonal Lumens (110-180):</t>
  </si>
  <si>
    <r>
      <rPr>
        <b/>
        <sz val="10"/>
        <color theme="1"/>
        <rFont val="Arial"/>
        <family val="2"/>
      </rPr>
      <t>OMNIDIRECTIONAL:</t>
    </r>
    <r>
      <rPr>
        <sz val="10"/>
        <color theme="1"/>
        <rFont val="Arial"/>
        <family val="2"/>
      </rPr>
      <t xml:space="preserve">
</t>
    </r>
    <r>
      <rPr>
        <b/>
        <u/>
        <sz val="10"/>
        <color theme="1"/>
        <rFont val="Arial"/>
        <family val="2"/>
      </rPr>
      <t>Step 1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Enter the starting and ending Vertical Angles as well as the incremental step between measurements based on the photometric data provided for the product.</t>
    </r>
    <r>
      <rPr>
        <i/>
        <sz val="10"/>
        <color theme="1"/>
        <rFont val="Arial"/>
        <family val="2"/>
      </rPr>
      <t xml:space="preserve">
          (Note: per Appendix A-1 of the specification, 5° vertical angle increments are the maximum allowed.)</t>
    </r>
    <r>
      <rPr>
        <sz val="10"/>
        <color theme="1"/>
        <rFont val="Arial"/>
        <family val="2"/>
      </rPr>
      <t xml:space="preserve">
</t>
    </r>
    <r>
      <rPr>
        <b/>
        <u/>
        <sz val="10"/>
        <color theme="1"/>
        <rFont val="Arial"/>
        <family val="2"/>
      </rPr>
      <t>Step 2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Enter the starting and ending Horizontal Angles as well as the incremental step between measurements based on the photometric data provided for the product.</t>
    </r>
    <r>
      <rPr>
        <i/>
        <sz val="10"/>
        <color theme="1"/>
        <rFont val="Arial"/>
        <family val="2"/>
      </rPr>
      <t xml:space="preserve">
          (Note: per Appendix A-1 of the specification, 22.5° horizontal angle increments are the maximum allowed.)
          (Note: please omit the horizontal angle 360°, since it duplicates the 0° horizontal angle.)</t>
    </r>
    <r>
      <rPr>
        <sz val="10"/>
        <color theme="1"/>
        <rFont val="Arial"/>
        <family val="2"/>
      </rPr>
      <t xml:space="preserve">
</t>
    </r>
    <r>
      <rPr>
        <b/>
        <u/>
        <sz val="10"/>
        <color theme="1"/>
        <rFont val="Arial"/>
        <family val="2"/>
      </rPr>
      <t>Step 3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Enter the intensity data (candelas) in the table below. A warning is displayed if the calculation is not using all Luminous Intensity data entered.
          </t>
    </r>
    <r>
      <rPr>
        <i/>
        <sz val="10"/>
        <color theme="1"/>
        <rFont val="Arial"/>
        <family val="2"/>
      </rPr>
      <t xml:space="preserve">(Note: click “View Calculation Area” to make sure all measured values are being included in the calculation.) </t>
    </r>
    <r>
      <rPr>
        <sz val="10"/>
        <color theme="1"/>
        <rFont val="Arial"/>
        <family val="2"/>
      </rPr>
      <t xml:space="preserve">
</t>
    </r>
    <r>
      <rPr>
        <b/>
        <u/>
        <sz val="10"/>
        <color theme="1"/>
        <rFont val="Arial"/>
        <family val="2"/>
      </rPr>
      <t>Step 4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In the Zonal Lumens Calculator, enter zonal lumen data. 
          </t>
    </r>
    <r>
      <rPr>
        <i/>
        <sz val="10"/>
        <color theme="1"/>
        <rFont val="Arial"/>
        <family val="2"/>
      </rPr>
      <t>(Note the Zonal Lumen Results will return a Pass/Fail notification once you have populated enough data.)</t>
    </r>
    <r>
      <rPr>
        <sz val="10"/>
        <color theme="1"/>
        <rFont val="Arial"/>
        <family val="2"/>
      </rPr>
      <t xml:space="preserve">
</t>
    </r>
    <r>
      <rPr>
        <b/>
        <u/>
        <sz val="10"/>
        <color theme="1"/>
        <rFont val="Arial"/>
        <family val="2"/>
      </rPr>
      <t>Step 5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Once all information required for calulations is entered into the OmnidirectionalLamps tab, you will see a PASS/FAIL recommendation appear in the Omnidirectional Lamp Overall cell.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</si>
</sst>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5" fillId="0" borderId="0" xfId="0" applyFont="1"/>
    <xf numFmtId="10" fontId="0" fillId="0" borderId="0" xfId="1" applyNumberFormat="1" applyFont="1"/>
    <xf numFmtId="0" fontId="0" fillId="0" borderId="0" xfId="0" applyFill="1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2" borderId="0" xfId="0" applyFont="1" applyFill="1"/>
    <xf numFmtId="0" fontId="0" fillId="2" borderId="19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4" fillId="2" borderId="5" xfId="0" applyFont="1" applyFill="1" applyBorder="1" applyAlignment="1">
      <alignment horizontal="right" wrapText="1"/>
    </xf>
    <xf numFmtId="0" fontId="5" fillId="2" borderId="13" xfId="0" applyFont="1" applyFill="1" applyBorder="1" applyAlignment="1">
      <alignment wrapText="1"/>
    </xf>
    <xf numFmtId="0" fontId="5" fillId="2" borderId="25" xfId="0" applyFont="1" applyFill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5" fillId="2" borderId="12" xfId="0" applyFont="1" applyFill="1" applyBorder="1"/>
    <xf numFmtId="0" fontId="5" fillId="2" borderId="8" xfId="0" quotePrefix="1" applyFont="1" applyFill="1" applyBorder="1"/>
    <xf numFmtId="10" fontId="0" fillId="2" borderId="9" xfId="1" applyNumberFormat="1" applyFont="1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5" fillId="2" borderId="0" xfId="0" applyFont="1" applyFill="1" applyAlignment="1">
      <alignment wrapText="1"/>
    </xf>
    <xf numFmtId="0" fontId="0" fillId="2" borderId="25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/>
    <xf numFmtId="0" fontId="0" fillId="0" borderId="0" xfId="0" applyAlignment="1"/>
    <xf numFmtId="2" fontId="0" fillId="2" borderId="1" xfId="0" applyNumberFormat="1" applyFill="1" applyBorder="1" applyAlignment="1">
      <alignment wrapText="1"/>
    </xf>
    <xf numFmtId="2" fontId="0" fillId="2" borderId="24" xfId="0" applyNumberFormat="1" applyFill="1" applyBorder="1"/>
    <xf numFmtId="0" fontId="5" fillId="0" borderId="0" xfId="0" applyFont="1" applyFill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0" fillId="2" borderId="0" xfId="0" applyFill="1" applyBorder="1"/>
    <xf numFmtId="0" fontId="5" fillId="2" borderId="0" xfId="0" applyFont="1" applyFill="1" applyBorder="1"/>
    <xf numFmtId="2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2" fontId="0" fillId="2" borderId="12" xfId="0" applyNumberFormat="1" applyFill="1" applyBorder="1" applyAlignment="1">
      <alignment wrapText="1"/>
    </xf>
    <xf numFmtId="2" fontId="0" fillId="2" borderId="12" xfId="0" applyNumberFormat="1" applyFill="1" applyBorder="1"/>
    <xf numFmtId="0" fontId="5" fillId="2" borderId="8" xfId="0" quotePrefix="1" applyFont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20" xfId="0" applyFill="1" applyBorder="1"/>
    <xf numFmtId="0" fontId="0" fillId="0" borderId="15" xfId="0" applyFill="1" applyBorder="1"/>
    <xf numFmtId="0" fontId="7" fillId="2" borderId="28" xfId="0" applyFont="1" applyFill="1" applyBorder="1" applyAlignment="1">
      <alignment horizontal="center" vertical="center"/>
    </xf>
    <xf numFmtId="0" fontId="8" fillId="2" borderId="12" xfId="0" quotePrefix="1" applyFont="1" applyFill="1" applyBorder="1" applyAlignment="1">
      <alignment wrapText="1"/>
    </xf>
    <xf numFmtId="0" fontId="8" fillId="2" borderId="8" xfId="0" quotePrefix="1" applyFont="1" applyFill="1" applyBorder="1" applyAlignment="1"/>
    <xf numFmtId="0" fontId="5" fillId="0" borderId="33" xfId="0" applyFont="1" applyFill="1" applyBorder="1" applyAlignment="1">
      <alignment wrapText="1"/>
    </xf>
    <xf numFmtId="0" fontId="0" fillId="0" borderId="33" xfId="0" applyFill="1" applyBorder="1"/>
    <xf numFmtId="0" fontId="0" fillId="0" borderId="34" xfId="0" applyBorder="1"/>
    <xf numFmtId="0" fontId="5" fillId="0" borderId="33" xfId="0" applyFont="1" applyFill="1" applyBorder="1"/>
    <xf numFmtId="0" fontId="0" fillId="0" borderId="35" xfId="0" applyFill="1" applyBorder="1"/>
    <xf numFmtId="10" fontId="0" fillId="0" borderId="34" xfId="1" applyNumberFormat="1" applyFont="1" applyBorder="1"/>
    <xf numFmtId="0" fontId="13" fillId="2" borderId="0" xfId="2" applyFont="1" applyFill="1" applyProtection="1"/>
    <xf numFmtId="0" fontId="13" fillId="2" borderId="0" xfId="2" applyFont="1" applyFill="1"/>
    <xf numFmtId="0" fontId="14" fillId="2" borderId="37" xfId="2" applyFont="1" applyFill="1" applyBorder="1" applyAlignment="1" applyProtection="1">
      <alignment horizontal="center" vertical="center" wrapText="1"/>
    </xf>
    <xf numFmtId="0" fontId="5" fillId="0" borderId="33" xfId="0" applyFont="1" applyBorder="1" applyAlignment="1">
      <alignment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2" fillId="2" borderId="38" xfId="2" applyFont="1" applyFill="1" applyBorder="1" applyAlignment="1" applyProtection="1">
      <alignment vertical="top" wrapText="1"/>
    </xf>
    <xf numFmtId="0" fontId="12" fillId="2" borderId="39" xfId="2" applyFont="1" applyFill="1" applyBorder="1" applyAlignment="1" applyProtection="1">
      <alignment vertical="top" wrapText="1"/>
    </xf>
    <xf numFmtId="0" fontId="5" fillId="5" borderId="12" xfId="0" quotePrefix="1" applyFont="1" applyFill="1" applyBorder="1"/>
    <xf numFmtId="0" fontId="5" fillId="5" borderId="9" xfId="0" quotePrefix="1" applyFont="1" applyFill="1" applyBorder="1"/>
    <xf numFmtId="0" fontId="11" fillId="3" borderId="22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5" fillId="2" borderId="33" xfId="0" applyFont="1" applyFill="1" applyBorder="1"/>
    <xf numFmtId="0" fontId="5" fillId="2" borderId="33" xfId="0" applyFont="1" applyFill="1" applyBorder="1" applyAlignment="1">
      <alignment wrapText="1"/>
    </xf>
    <xf numFmtId="0" fontId="0" fillId="2" borderId="34" xfId="0" applyFill="1" applyBorder="1"/>
    <xf numFmtId="0" fontId="8" fillId="2" borderId="33" xfId="0" applyFont="1" applyFill="1" applyBorder="1" applyAlignment="1">
      <alignment wrapText="1"/>
    </xf>
    <xf numFmtId="10" fontId="0" fillId="2" borderId="34" xfId="1" applyNumberFormat="1" applyFont="1" applyFill="1" applyBorder="1"/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 horizontal="right" wrapText="1"/>
    </xf>
    <xf numFmtId="0" fontId="7" fillId="2" borderId="0" xfId="0" applyFont="1" applyFill="1"/>
    <xf numFmtId="0" fontId="0" fillId="0" borderId="0" xfId="0" applyFill="1" applyBorder="1" applyProtection="1">
      <protection locked="0"/>
    </xf>
    <xf numFmtId="0" fontId="7" fillId="2" borderId="2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6" borderId="7" xfId="0" applyFill="1" applyBorder="1" applyProtection="1">
      <protection locked="0"/>
    </xf>
    <xf numFmtId="0" fontId="0" fillId="6" borderId="9" xfId="0" applyFill="1" applyBorder="1" applyAlignment="1" applyProtection="1">
      <alignment wrapText="1"/>
      <protection locked="0"/>
    </xf>
    <xf numFmtId="0" fontId="0" fillId="6" borderId="11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34" xfId="0" applyFill="1" applyBorder="1" applyProtection="1">
      <protection locked="0"/>
    </xf>
    <xf numFmtId="0" fontId="0" fillId="6" borderId="36" xfId="0" applyFill="1" applyBorder="1" applyProtection="1">
      <protection locked="0"/>
    </xf>
    <xf numFmtId="0" fontId="19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2" fillId="2" borderId="0" xfId="0" applyFont="1" applyFill="1" applyAlignment="1"/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wrapText="1"/>
    </xf>
    <xf numFmtId="0" fontId="8" fillId="2" borderId="32" xfId="0" quotePrefix="1" applyFont="1" applyFill="1" applyBorder="1" applyAlignment="1">
      <alignment horizontal="center"/>
    </xf>
    <xf numFmtId="0" fontId="8" fillId="2" borderId="30" xfId="0" quotePrefix="1" applyFont="1" applyFill="1" applyBorder="1" applyAlignment="1">
      <alignment horizontal="center"/>
    </xf>
    <xf numFmtId="9" fontId="0" fillId="2" borderId="29" xfId="1" applyFont="1" applyFill="1" applyBorder="1" applyAlignment="1">
      <alignment horizontal="center"/>
    </xf>
    <xf numFmtId="9" fontId="0" fillId="2" borderId="31" xfId="1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38100</xdr:rowOff>
    </xdr:from>
    <xdr:to>
      <xdr:col>1</xdr:col>
      <xdr:colOff>962406</xdr:colOff>
      <xdr:row>1</xdr:row>
      <xdr:rowOff>964692</xdr:rowOff>
    </xdr:to>
    <xdr:pic>
      <xdr:nvPicPr>
        <xdr:cNvPr id="2" name="Picture 1" descr="ES Cert Mark Cy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52400"/>
          <a:ext cx="905256" cy="926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3"/>
  <sheetViews>
    <sheetView showGridLines="0" tabSelected="1" zoomScale="80" zoomScaleNormal="80" workbookViewId="0">
      <selection activeCell="B1" sqref="B1"/>
    </sheetView>
  </sheetViews>
  <sheetFormatPr defaultRowHeight="14.25" x14ac:dyDescent="0.2"/>
  <cols>
    <col min="1" max="1" width="2.5703125" style="53" customWidth="1"/>
    <col min="2" max="2" width="103.42578125" style="53" customWidth="1"/>
    <col min="3" max="16384" width="9.140625" style="53"/>
  </cols>
  <sheetData>
    <row r="1" spans="1:7" ht="9" customHeight="1" thickBot="1" x14ac:dyDescent="0.25">
      <c r="A1" s="52"/>
      <c r="B1" s="52"/>
      <c r="C1" s="52"/>
      <c r="D1" s="52"/>
      <c r="E1" s="52"/>
      <c r="F1" s="52"/>
      <c r="G1" s="52"/>
    </row>
    <row r="2" spans="1:7" ht="89.25" customHeight="1" thickTop="1" x14ac:dyDescent="0.2">
      <c r="A2" s="52"/>
      <c r="B2" s="54" t="s">
        <v>60</v>
      </c>
      <c r="C2" s="52"/>
      <c r="D2" s="52"/>
      <c r="E2" s="52"/>
      <c r="F2" s="52"/>
      <c r="G2" s="52"/>
    </row>
    <row r="3" spans="1:7" ht="153.75" customHeight="1" x14ac:dyDescent="0.2">
      <c r="A3" s="52"/>
      <c r="B3" s="59" t="s">
        <v>62</v>
      </c>
      <c r="C3" s="52"/>
      <c r="D3" s="52"/>
      <c r="E3" s="52"/>
      <c r="F3" s="52"/>
      <c r="G3" s="52"/>
    </row>
    <row r="4" spans="1:7" ht="216.75" x14ac:dyDescent="0.2">
      <c r="A4" s="52"/>
      <c r="B4" s="59" t="s">
        <v>68</v>
      </c>
      <c r="C4" s="52"/>
      <c r="D4" s="52"/>
      <c r="E4" s="52"/>
      <c r="F4" s="52"/>
      <c r="G4" s="52"/>
    </row>
    <row r="5" spans="1:7" ht="109.5" customHeight="1" thickBot="1" x14ac:dyDescent="0.25">
      <c r="A5" s="52"/>
      <c r="B5" s="58" t="s">
        <v>61</v>
      </c>
      <c r="C5" s="52"/>
      <c r="D5" s="52"/>
      <c r="E5" s="52"/>
      <c r="F5" s="52"/>
      <c r="G5" s="52"/>
    </row>
    <row r="6" spans="1:7" ht="15" thickTop="1" x14ac:dyDescent="0.2">
      <c r="A6" s="52"/>
      <c r="B6" s="52"/>
      <c r="C6" s="52"/>
      <c r="D6" s="52"/>
      <c r="E6" s="52"/>
      <c r="F6" s="52"/>
      <c r="G6" s="52"/>
    </row>
    <row r="7" spans="1:7" x14ac:dyDescent="0.2">
      <c r="A7" s="52"/>
      <c r="B7" s="52"/>
      <c r="C7" s="52"/>
      <c r="D7" s="52"/>
      <c r="E7" s="52"/>
      <c r="F7" s="52"/>
      <c r="G7" s="52"/>
    </row>
    <row r="8" spans="1:7" x14ac:dyDescent="0.2">
      <c r="A8" s="52"/>
      <c r="B8" s="52"/>
      <c r="C8" s="52"/>
      <c r="D8" s="52"/>
      <c r="E8" s="52"/>
      <c r="F8" s="52"/>
      <c r="G8" s="52"/>
    </row>
    <row r="9" spans="1:7" x14ac:dyDescent="0.2">
      <c r="A9" s="52"/>
      <c r="B9" s="52"/>
      <c r="C9" s="52"/>
      <c r="D9" s="52"/>
      <c r="E9" s="52"/>
      <c r="F9" s="52"/>
      <c r="G9" s="52"/>
    </row>
    <row r="10" spans="1:7" x14ac:dyDescent="0.2">
      <c r="A10" s="52"/>
      <c r="B10" s="52"/>
      <c r="C10" s="52"/>
      <c r="D10" s="52"/>
      <c r="E10" s="52"/>
      <c r="F10" s="52"/>
      <c r="G10" s="52"/>
    </row>
    <row r="11" spans="1:7" x14ac:dyDescent="0.2">
      <c r="A11" s="52"/>
      <c r="B11" s="52"/>
      <c r="C11" s="52"/>
      <c r="D11" s="52"/>
      <c r="E11" s="52"/>
      <c r="F11" s="52"/>
      <c r="G11" s="52"/>
    </row>
    <row r="12" spans="1:7" x14ac:dyDescent="0.2">
      <c r="A12" s="52"/>
      <c r="B12" s="52"/>
      <c r="C12" s="52"/>
      <c r="D12" s="52"/>
      <c r="E12" s="52"/>
      <c r="F12" s="52"/>
      <c r="G12" s="52"/>
    </row>
    <row r="13" spans="1:7" x14ac:dyDescent="0.2">
      <c r="A13" s="52"/>
      <c r="B13" s="52"/>
      <c r="C13" s="52"/>
      <c r="D13" s="52"/>
      <c r="E13" s="52"/>
      <c r="F13" s="52"/>
      <c r="G13" s="52"/>
    </row>
  </sheetData>
  <sheetProtection algorithmName="SHA-512" hashValue="63v++mKrEGv3HzzLzRN4RsRchbeN6EOlZQhrwl3VPbM6j1go3o0cya+4jreTLaeZfBfygYcrhpOnfVMESiZ7rw==" saltValue="jejOoIEtZHfuQR04RSpdXQ==" spinCount="100000" sheet="1" objects="1" scenario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C201"/>
  <sheetViews>
    <sheetView zoomScaleNormal="100" workbookViewId="0">
      <selection activeCell="P5" sqref="P5"/>
    </sheetView>
  </sheetViews>
  <sheetFormatPr defaultRowHeight="12.75" x14ac:dyDescent="0.2"/>
  <cols>
    <col min="4" max="5" width="9.140625" hidden="1" customWidth="1"/>
    <col min="6" max="6" width="9.140625" customWidth="1"/>
    <col min="7" max="7" width="9.140625" style="57"/>
    <col min="8" max="8" width="10.28515625" style="57" customWidth="1"/>
    <col min="9" max="13" width="9.140625" style="57"/>
    <col min="14" max="14" width="9.85546875" style="57" customWidth="1"/>
    <col min="15" max="15" width="10.5703125" style="57" customWidth="1"/>
    <col min="16" max="16" width="10.140625" style="57" customWidth="1"/>
    <col min="17" max="17" width="10" style="57" customWidth="1"/>
    <col min="18" max="18" width="9.140625" style="57"/>
    <col min="19" max="19" width="9.42578125" style="57" customWidth="1"/>
    <col min="20" max="20" width="9.5703125" style="57" customWidth="1"/>
    <col min="21" max="22" width="9.140625" style="57"/>
    <col min="23" max="23" width="13.28515625" style="57" customWidth="1"/>
    <col min="24" max="24" width="10" style="57" customWidth="1"/>
    <col min="25" max="25" width="12.140625" style="57" customWidth="1"/>
    <col min="26" max="26" width="11.140625" style="57" customWidth="1"/>
    <col min="27" max="16384" width="9.140625" style="57"/>
  </cols>
  <sheetData>
    <row r="1" spans="1:81" customFormat="1" ht="18.75" thickBot="1" x14ac:dyDescent="0.3">
      <c r="A1" s="7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81" customFormat="1" ht="26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4" t="s">
        <v>36</v>
      </c>
      <c r="N2" s="105"/>
      <c r="O2" s="105"/>
      <c r="P2" s="106"/>
      <c r="Q2" s="5"/>
      <c r="R2" s="104" t="s">
        <v>28</v>
      </c>
      <c r="S2" s="105"/>
      <c r="T2" s="106"/>
      <c r="U2" s="5"/>
      <c r="V2" s="67" t="s">
        <v>39</v>
      </c>
      <c r="W2" s="68"/>
      <c r="Y2" s="90" t="s">
        <v>50</v>
      </c>
      <c r="Z2" s="91"/>
    </row>
    <row r="3" spans="1:81" customFormat="1" ht="26.2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0"/>
      <c r="N3" s="17" t="s">
        <v>21</v>
      </c>
      <c r="O3" s="31" t="s">
        <v>20</v>
      </c>
      <c r="P3" s="36" t="s">
        <v>11</v>
      </c>
      <c r="Q3" s="5"/>
      <c r="R3" s="100" t="s">
        <v>12</v>
      </c>
      <c r="S3" s="101"/>
      <c r="T3" s="11">
        <f ca="1">P5+P6</f>
        <v>0</v>
      </c>
      <c r="U3" s="5"/>
      <c r="V3" s="30" t="s">
        <v>51</v>
      </c>
      <c r="W3" s="36" t="s">
        <v>13</v>
      </c>
      <c r="X3" s="5"/>
      <c r="Y3" s="70" t="s">
        <v>63</v>
      </c>
      <c r="Z3" s="71" t="str">
        <f>IF($W$8&lt;&gt;0,$W$8,IF(AND($W$4&lt;&gt;0,$W$7&lt;&gt;0),$W$4+$W$7,""))</f>
        <v/>
      </c>
      <c r="AA3" s="5"/>
    </row>
    <row r="4" spans="1:81" customFormat="1" ht="25.5" customHeight="1" x14ac:dyDescent="0.2">
      <c r="A4" s="5"/>
      <c r="B4" s="62" t="s">
        <v>26</v>
      </c>
      <c r="C4" s="63"/>
      <c r="D4" s="64"/>
      <c r="E4" s="64"/>
      <c r="F4" s="65" t="s">
        <v>32</v>
      </c>
      <c r="G4" s="66"/>
      <c r="H4" s="5"/>
      <c r="I4" s="104" t="s">
        <v>27</v>
      </c>
      <c r="J4" s="105"/>
      <c r="K4" s="106"/>
      <c r="L4" s="5"/>
      <c r="M4" s="30" t="s">
        <v>10</v>
      </c>
      <c r="N4" s="37" t="str">
        <f ca="1">J7</f>
        <v/>
      </c>
      <c r="O4" s="60" t="s">
        <v>25</v>
      </c>
      <c r="P4" s="61" t="s">
        <v>25</v>
      </c>
      <c r="Q4" s="5"/>
      <c r="R4" s="100" t="s">
        <v>19</v>
      </c>
      <c r="S4" s="101"/>
      <c r="T4" s="11">
        <f ca="1">COUNT(OFFSET($G$15,0,0,$E$14,$E$12))</f>
        <v>0</v>
      </c>
      <c r="U4" s="5"/>
      <c r="V4" s="10" t="s">
        <v>40</v>
      </c>
      <c r="W4" s="84"/>
      <c r="X4" s="5"/>
      <c r="Y4" s="69" t="s">
        <v>48</v>
      </c>
      <c r="Z4" s="71" t="str">
        <f>IF($W$5&lt;&gt;0,$Z$3-$W$5,IF(AND($W$4&lt;&gt;0,$W$6&lt;&gt;0), $Z$3-($W$4+$W$6),IF(AND($W$7&lt;&gt;0,$W$6&lt;&gt;0),$W$7-$W$6,"")))</f>
        <v/>
      </c>
      <c r="AA4" s="5"/>
    </row>
    <row r="5" spans="1:81" customFormat="1" ht="39" customHeight="1" x14ac:dyDescent="0.2">
      <c r="A5" s="5"/>
      <c r="B5" s="9" t="s">
        <v>0</v>
      </c>
      <c r="C5" s="81">
        <v>0</v>
      </c>
      <c r="D5" s="5"/>
      <c r="E5" s="4" t="s">
        <v>29</v>
      </c>
      <c r="F5" s="10" t="s">
        <v>0</v>
      </c>
      <c r="G5" s="84">
        <v>0</v>
      </c>
      <c r="H5" s="5"/>
      <c r="I5" s="30" t="s">
        <v>51</v>
      </c>
      <c r="J5" s="14" t="s">
        <v>9</v>
      </c>
      <c r="K5" s="15" t="s">
        <v>24</v>
      </c>
      <c r="L5" s="5"/>
      <c r="M5" s="18" t="s">
        <v>22</v>
      </c>
      <c r="N5" s="38" t="str">
        <f>IF(K9&lt;&gt;0,ROUND(J7*1.35,2),"")</f>
        <v/>
      </c>
      <c r="O5" s="74" t="str">
        <f>CONCATENATE("&gt;",N5)</f>
        <v>&gt;</v>
      </c>
      <c r="P5" s="11">
        <f ca="1">COUNTIF(OFFSET($G$15,0,0,$E$14,$E$12),O5)</f>
        <v>0</v>
      </c>
      <c r="Q5" s="5"/>
      <c r="R5" s="100" t="s">
        <v>14</v>
      </c>
      <c r="S5" s="101"/>
      <c r="T5" s="19" t="str">
        <f>IF(K9&lt;&gt;0,T3/T4,"")</f>
        <v/>
      </c>
      <c r="U5" s="5"/>
      <c r="V5" s="10" t="s">
        <v>41</v>
      </c>
      <c r="W5" s="84"/>
      <c r="X5" s="5"/>
      <c r="Y5" s="72" t="s">
        <v>64</v>
      </c>
      <c r="Z5" s="73" t="str">
        <f>IF(AND($Z$4&lt;&gt;"",$Z$3&lt;&gt;""),$Z$4/$Z$3,"")</f>
        <v/>
      </c>
      <c r="AA5" s="5"/>
    </row>
    <row r="6" spans="1:81" s="24" customFormat="1" ht="28.5" customHeight="1" x14ac:dyDescent="0.2">
      <c r="A6" s="6"/>
      <c r="B6" s="20" t="s">
        <v>1</v>
      </c>
      <c r="C6" s="82">
        <v>180</v>
      </c>
      <c r="D6" s="6"/>
      <c r="E6" s="22" t="s">
        <v>30</v>
      </c>
      <c r="F6" s="20" t="s">
        <v>1</v>
      </c>
      <c r="G6" s="82">
        <v>337.5</v>
      </c>
      <c r="H6" s="6"/>
      <c r="I6" s="16" t="s">
        <v>17</v>
      </c>
      <c r="J6" s="27" t="str">
        <f ca="1">IF(K9&lt;&gt;0,AVERAGE(OFFSET($G$15,0,0,$E$13,$E$12)),"")</f>
        <v/>
      </c>
      <c r="K6" s="23">
        <f>IF(K9&lt;&gt;0,E12*E13,0)</f>
        <v>0</v>
      </c>
      <c r="L6" s="6"/>
      <c r="M6" s="39" t="s">
        <v>23</v>
      </c>
      <c r="N6" s="37" t="str">
        <f>IF(K9&lt;&gt;0,ROUND(J7*0.65,2),"")</f>
        <v/>
      </c>
      <c r="O6" s="75" t="str">
        <f>CONCATENATE("&lt;",N6)</f>
        <v>&lt;</v>
      </c>
      <c r="P6" s="21">
        <f ca="1">COUNTIF(OFFSET($G$15,0,0,$E$14,$E$12),$O$6)</f>
        <v>0</v>
      </c>
      <c r="Q6" s="6"/>
      <c r="R6" s="98" t="s">
        <v>33</v>
      </c>
      <c r="S6" s="99"/>
      <c r="T6" s="79" t="str">
        <f>IF(K9&lt;&gt;0,IF(T5 &gt; 0.2,"FAIL","PASS"),"")</f>
        <v/>
      </c>
      <c r="U6" s="6"/>
      <c r="V6" s="10" t="s">
        <v>43</v>
      </c>
      <c r="W6" s="84"/>
      <c r="X6" s="6"/>
      <c r="Y6" s="92" t="s">
        <v>65</v>
      </c>
      <c r="Z6" s="94" t="str">
        <f>IF($Z$5&lt;&gt;"",IF($Z$5&gt;0.05,"PASS","FAIL"),"")</f>
        <v/>
      </c>
      <c r="AA6" s="6"/>
    </row>
    <row r="7" spans="1:81" customFormat="1" ht="26.25" customHeight="1" thickBot="1" x14ac:dyDescent="0.25">
      <c r="A7" s="5"/>
      <c r="B7" s="12" t="s">
        <v>2</v>
      </c>
      <c r="C7" s="83">
        <v>5</v>
      </c>
      <c r="D7" s="5"/>
      <c r="E7" s="4" t="s">
        <v>31</v>
      </c>
      <c r="F7" s="12" t="s">
        <v>2</v>
      </c>
      <c r="G7" s="83">
        <v>22.5</v>
      </c>
      <c r="H7" s="5"/>
      <c r="I7" s="13" t="s">
        <v>18</v>
      </c>
      <c r="J7" s="28" t="str">
        <f ca="1">IF(K9&lt;&gt;0,AVERAGE(OFFSET($G$15,0,0,$E$14,$E$12)),"")</f>
        <v/>
      </c>
      <c r="K7" s="8">
        <f>IF(K9&lt;&gt;0,E12*E14,0)</f>
        <v>0</v>
      </c>
      <c r="L7" s="5"/>
      <c r="M7" s="39" t="s">
        <v>34</v>
      </c>
      <c r="N7" s="37" t="str">
        <f>IF(K9&lt;&gt;0,ROUND(J7*1.6,2),"")</f>
        <v/>
      </c>
      <c r="O7" s="75" t="str">
        <f>CONCATENATE("&gt;",N7)</f>
        <v>&gt;</v>
      </c>
      <c r="P7" s="21">
        <f ca="1">COUNTIF(OFFSET($G$15,0,0,$E$14,$E$12),$O$7)</f>
        <v>0</v>
      </c>
      <c r="Q7" s="5"/>
      <c r="R7" s="96" t="s">
        <v>38</v>
      </c>
      <c r="S7" s="97"/>
      <c r="T7" s="80" t="str">
        <f>IF(K9&lt;&gt;0,IF(SUM(P7+P8)&lt;&gt;0,"FAIL","PASS"),"")</f>
        <v/>
      </c>
      <c r="U7" s="5"/>
      <c r="V7" s="10" t="s">
        <v>44</v>
      </c>
      <c r="W7" s="84"/>
      <c r="X7" s="5"/>
      <c r="Y7" s="93"/>
      <c r="Z7" s="95"/>
      <c r="AA7" s="32"/>
    </row>
    <row r="8" spans="1:81" customFormat="1" ht="27.75" customHeight="1" thickBot="1" x14ac:dyDescent="0.25">
      <c r="A8" s="5"/>
      <c r="B8" s="107" t="str">
        <f>IF(OR(C7&gt;5,G7&gt;22.5),"Error: Vertical Spacing must be 5° or less, Horizontal Spacing must be 22.5° or less.","")</f>
        <v/>
      </c>
      <c r="C8" s="107"/>
      <c r="D8" s="107"/>
      <c r="E8" s="107"/>
      <c r="F8" s="107"/>
      <c r="G8" s="107"/>
      <c r="H8" s="87"/>
      <c r="I8" s="5"/>
      <c r="J8" s="5"/>
      <c r="K8" s="5"/>
      <c r="L8" s="5"/>
      <c r="M8" s="39" t="s">
        <v>35</v>
      </c>
      <c r="N8" s="37" t="str">
        <f>IF(K9&lt;&gt;0,ROUND(J7*0.4,2),"")</f>
        <v/>
      </c>
      <c r="O8" s="75" t="str">
        <f>CONCATENATE("&lt;",N8)</f>
        <v>&lt;</v>
      </c>
      <c r="P8" s="21">
        <f ca="1">COUNTIF(OFFSET($G$15,0,0,$E$14,$E$12),$O$8)</f>
        <v>0</v>
      </c>
      <c r="Q8" s="5"/>
      <c r="R8" s="5"/>
      <c r="S8" s="5"/>
      <c r="T8" s="5"/>
      <c r="U8" s="5"/>
      <c r="V8" s="12" t="s">
        <v>42</v>
      </c>
      <c r="W8" s="83"/>
      <c r="X8" s="5"/>
      <c r="Y8" s="33"/>
      <c r="Z8" s="32"/>
      <c r="AA8" s="32"/>
    </row>
    <row r="9" spans="1:81" customFormat="1" ht="39" customHeight="1" thickBot="1" x14ac:dyDescent="0.25">
      <c r="A9" s="5"/>
      <c r="B9" s="107" t="str">
        <f>IF(AND(K9-K6&lt;&gt;0, K9 &lt;&gt;0),"Error: your table has greater/fewer items than in calculation. Please check your Vertical and Horizontal Angles.","")</f>
        <v/>
      </c>
      <c r="C9" s="107"/>
      <c r="D9" s="107"/>
      <c r="E9" s="107"/>
      <c r="F9" s="107"/>
      <c r="G9" s="107"/>
      <c r="H9" s="88"/>
      <c r="I9" s="102" t="s">
        <v>55</v>
      </c>
      <c r="J9" s="103"/>
      <c r="K9" s="43">
        <f>COUNTA(G15:CC201)</f>
        <v>0</v>
      </c>
      <c r="L9" s="5"/>
      <c r="M9" s="45" t="s">
        <v>52</v>
      </c>
      <c r="N9" s="40">
        <f ca="1">MAX(OFFSET($G$15,0,0,$E$14,$E$12))</f>
        <v>0</v>
      </c>
      <c r="O9" s="44" t="s">
        <v>53</v>
      </c>
      <c r="P9" s="21">
        <f ca="1">MIN(OFFSET($G$15,0,0,$E$14,$E$12))</f>
        <v>0</v>
      </c>
      <c r="Q9" s="5"/>
      <c r="R9" s="112" t="s">
        <v>37</v>
      </c>
      <c r="S9" s="113"/>
      <c r="T9" s="78" t="str">
        <f>IF(K9&lt;&gt;0,IF(AND(B9="",B8=""),IF(AND(T6="PASS",T7="PASS",Z6="PASS"),"PASS",IF(AND(Z6="",T6="PASS",T7="PASS"),"ENTER ZONAL LUMENS","FAIL")),"Error Present"),"")</f>
        <v/>
      </c>
      <c r="U9" s="5"/>
      <c r="V9" s="5"/>
      <c r="W9" s="32"/>
      <c r="X9" s="32"/>
      <c r="Y9" s="32"/>
      <c r="Z9" s="32"/>
      <c r="AA9" s="32"/>
    </row>
    <row r="10" spans="1:81" s="26" customFormat="1" ht="17.25" customHeight="1" thickBot="1" x14ac:dyDescent="0.3">
      <c r="A10" s="25"/>
      <c r="B10" s="25"/>
      <c r="C10" s="25"/>
      <c r="D10" s="25"/>
      <c r="E10" s="25"/>
      <c r="F10" s="89" t="s">
        <v>3</v>
      </c>
      <c r="G10" s="25"/>
      <c r="H10" s="25"/>
      <c r="I10" s="25"/>
      <c r="J10" s="25"/>
      <c r="K10" s="25"/>
      <c r="L10" s="25"/>
      <c r="M10" s="108" t="s">
        <v>54</v>
      </c>
      <c r="N10" s="109"/>
      <c r="O10" s="110" t="str">
        <f ca="1">IF(K9&lt;&gt;0,MAX(ABS(MAX(OFFSET($G$15,0,0,$E$14,$E$12))-J7)/J7, ABS(MIN(OFFSET($G$15,0,0,$E$14,$E$12))   - J7)/J7),"")</f>
        <v/>
      </c>
      <c r="P10" s="111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81" customFormat="1" x14ac:dyDescent="0.2">
      <c r="A11" s="5"/>
      <c r="B11" s="5"/>
      <c r="C11" s="5"/>
      <c r="D11" s="5" t="s">
        <v>5</v>
      </c>
      <c r="E11" s="5"/>
      <c r="F11" s="76" t="s">
        <v>4</v>
      </c>
      <c r="G11" s="5"/>
      <c r="H11" s="5"/>
      <c r="I11" s="5"/>
      <c r="J11" s="5"/>
      <c r="K11" s="5"/>
      <c r="L11" s="5"/>
      <c r="M11" s="5"/>
      <c r="N11" s="32"/>
      <c r="O11" s="34"/>
      <c r="P11" s="35"/>
      <c r="Q11" s="32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81" customFormat="1" hidden="1" x14ac:dyDescent="0.2">
      <c r="D12" t="s">
        <v>6</v>
      </c>
      <c r="E12">
        <f>COUNTIF(G12:CC12,"&lt;=1")</f>
        <v>16</v>
      </c>
      <c r="G12" s="5">
        <f t="shared" ref="G12:AL12" si="0">IF(G13=$G$5,-1,IF(G13 =$G$6,1,IF(G13&gt;$G$6,2,0)))</f>
        <v>-1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0</v>
      </c>
      <c r="V12" s="5">
        <f t="shared" si="0"/>
        <v>1</v>
      </c>
      <c r="W12" s="5">
        <f t="shared" si="0"/>
        <v>2</v>
      </c>
      <c r="X12" s="5">
        <f t="shared" si="0"/>
        <v>2</v>
      </c>
      <c r="Y12" s="5">
        <f t="shared" si="0"/>
        <v>2</v>
      </c>
      <c r="Z12" s="5">
        <f t="shared" si="0"/>
        <v>2</v>
      </c>
      <c r="AA12" s="5">
        <f t="shared" si="0"/>
        <v>2</v>
      </c>
      <c r="AB12">
        <f t="shared" si="0"/>
        <v>2</v>
      </c>
      <c r="AC12">
        <f t="shared" si="0"/>
        <v>2</v>
      </c>
      <c r="AD12">
        <f t="shared" si="0"/>
        <v>2</v>
      </c>
      <c r="AE12">
        <f t="shared" si="0"/>
        <v>2</v>
      </c>
      <c r="AF12">
        <f t="shared" si="0"/>
        <v>2</v>
      </c>
      <c r="AG12">
        <f t="shared" si="0"/>
        <v>2</v>
      </c>
      <c r="AH12">
        <f t="shared" si="0"/>
        <v>2</v>
      </c>
      <c r="AI12">
        <f t="shared" si="0"/>
        <v>2</v>
      </c>
      <c r="AJ12">
        <f t="shared" si="0"/>
        <v>2</v>
      </c>
      <c r="AK12">
        <f t="shared" si="0"/>
        <v>2</v>
      </c>
      <c r="AL12">
        <f t="shared" si="0"/>
        <v>2</v>
      </c>
      <c r="AM12">
        <f t="shared" ref="AM12:BR12" si="1">IF(AM13=$G$5,-1,IF(AM13 =$G$6,1,IF(AM13&gt;$G$6,2,0)))</f>
        <v>2</v>
      </c>
      <c r="AN12">
        <f t="shared" si="1"/>
        <v>2</v>
      </c>
      <c r="AO12">
        <f t="shared" si="1"/>
        <v>2</v>
      </c>
      <c r="AP12">
        <f t="shared" si="1"/>
        <v>2</v>
      </c>
      <c r="AQ12">
        <f t="shared" si="1"/>
        <v>2</v>
      </c>
      <c r="AR12">
        <f t="shared" si="1"/>
        <v>2</v>
      </c>
      <c r="AS12">
        <f t="shared" si="1"/>
        <v>2</v>
      </c>
      <c r="AT12">
        <f t="shared" si="1"/>
        <v>2</v>
      </c>
      <c r="AU12">
        <f t="shared" si="1"/>
        <v>2</v>
      </c>
      <c r="AV12">
        <f t="shared" si="1"/>
        <v>2</v>
      </c>
      <c r="AW12">
        <f t="shared" si="1"/>
        <v>2</v>
      </c>
      <c r="AX12">
        <f t="shared" si="1"/>
        <v>2</v>
      </c>
      <c r="AY12">
        <f t="shared" si="1"/>
        <v>2</v>
      </c>
      <c r="AZ12">
        <f t="shared" si="1"/>
        <v>2</v>
      </c>
      <c r="BA12">
        <f t="shared" si="1"/>
        <v>2</v>
      </c>
      <c r="BB12">
        <f t="shared" si="1"/>
        <v>2</v>
      </c>
      <c r="BC12">
        <f t="shared" si="1"/>
        <v>2</v>
      </c>
      <c r="BD12">
        <f t="shared" si="1"/>
        <v>2</v>
      </c>
      <c r="BE12">
        <f t="shared" si="1"/>
        <v>2</v>
      </c>
      <c r="BF12">
        <f t="shared" si="1"/>
        <v>2</v>
      </c>
      <c r="BG12">
        <f t="shared" si="1"/>
        <v>2</v>
      </c>
      <c r="BH12">
        <f t="shared" si="1"/>
        <v>2</v>
      </c>
      <c r="BI12">
        <f t="shared" si="1"/>
        <v>2</v>
      </c>
      <c r="BJ12">
        <f t="shared" si="1"/>
        <v>2</v>
      </c>
      <c r="BK12">
        <f t="shared" si="1"/>
        <v>2</v>
      </c>
      <c r="BL12">
        <f t="shared" si="1"/>
        <v>2</v>
      </c>
      <c r="BM12">
        <f t="shared" si="1"/>
        <v>2</v>
      </c>
      <c r="BN12">
        <f t="shared" si="1"/>
        <v>2</v>
      </c>
      <c r="BO12">
        <f t="shared" si="1"/>
        <v>2</v>
      </c>
      <c r="BP12">
        <f t="shared" si="1"/>
        <v>2</v>
      </c>
      <c r="BQ12">
        <f t="shared" si="1"/>
        <v>2</v>
      </c>
      <c r="BR12">
        <f t="shared" si="1"/>
        <v>2</v>
      </c>
      <c r="BS12">
        <f t="shared" ref="BS12:CC12" si="2">IF(BS13=$G$5,-1,IF(BS13 =$G$6,1,IF(BS13&gt;$G$6,2,0)))</f>
        <v>2</v>
      </c>
      <c r="BT12">
        <f t="shared" si="2"/>
        <v>2</v>
      </c>
      <c r="BU12">
        <f t="shared" si="2"/>
        <v>2</v>
      </c>
      <c r="BV12">
        <f t="shared" si="2"/>
        <v>2</v>
      </c>
      <c r="BW12">
        <f t="shared" si="2"/>
        <v>2</v>
      </c>
      <c r="BX12">
        <f t="shared" si="2"/>
        <v>2</v>
      </c>
      <c r="BY12">
        <f t="shared" si="2"/>
        <v>2</v>
      </c>
      <c r="BZ12">
        <f t="shared" si="2"/>
        <v>2</v>
      </c>
      <c r="CA12">
        <f t="shared" si="2"/>
        <v>2</v>
      </c>
      <c r="CB12">
        <f t="shared" si="2"/>
        <v>2</v>
      </c>
      <c r="CC12">
        <f t="shared" si="2"/>
        <v>2</v>
      </c>
    </row>
    <row r="13" spans="1:81" customFormat="1" hidden="1" x14ac:dyDescent="0.2">
      <c r="D13" t="s">
        <v>7</v>
      </c>
      <c r="E13">
        <f>COUNTIF(D15:D201,"&lt;=1")</f>
        <v>37</v>
      </c>
      <c r="G13" s="5">
        <f>G5</f>
        <v>0</v>
      </c>
      <c r="H13" s="5">
        <f t="shared" ref="H13:AM13" si="3">G13+$G$7</f>
        <v>22.5</v>
      </c>
      <c r="I13" s="5">
        <f t="shared" si="3"/>
        <v>45</v>
      </c>
      <c r="J13" s="5">
        <f t="shared" si="3"/>
        <v>67.5</v>
      </c>
      <c r="K13" s="5">
        <f t="shared" si="3"/>
        <v>90</v>
      </c>
      <c r="L13" s="5">
        <f t="shared" si="3"/>
        <v>112.5</v>
      </c>
      <c r="M13" s="5">
        <f t="shared" si="3"/>
        <v>135</v>
      </c>
      <c r="N13" s="5">
        <f t="shared" si="3"/>
        <v>157.5</v>
      </c>
      <c r="O13" s="5">
        <f t="shared" si="3"/>
        <v>180</v>
      </c>
      <c r="P13" s="5">
        <f t="shared" si="3"/>
        <v>202.5</v>
      </c>
      <c r="Q13" s="5">
        <f t="shared" si="3"/>
        <v>225</v>
      </c>
      <c r="R13" s="5">
        <f t="shared" si="3"/>
        <v>247.5</v>
      </c>
      <c r="S13" s="5">
        <f t="shared" si="3"/>
        <v>270</v>
      </c>
      <c r="T13" s="5">
        <f t="shared" si="3"/>
        <v>292.5</v>
      </c>
      <c r="U13" s="5">
        <f t="shared" si="3"/>
        <v>315</v>
      </c>
      <c r="V13" s="5">
        <f t="shared" si="3"/>
        <v>337.5</v>
      </c>
      <c r="W13" s="5">
        <f t="shared" si="3"/>
        <v>360</v>
      </c>
      <c r="X13" s="5">
        <f t="shared" si="3"/>
        <v>382.5</v>
      </c>
      <c r="Y13" s="5">
        <f t="shared" si="3"/>
        <v>405</v>
      </c>
      <c r="Z13" s="5">
        <f t="shared" si="3"/>
        <v>427.5</v>
      </c>
      <c r="AA13" s="5">
        <f t="shared" si="3"/>
        <v>450</v>
      </c>
      <c r="AB13">
        <f t="shared" si="3"/>
        <v>472.5</v>
      </c>
      <c r="AC13">
        <f t="shared" si="3"/>
        <v>495</v>
      </c>
      <c r="AD13">
        <f t="shared" si="3"/>
        <v>517.5</v>
      </c>
      <c r="AE13">
        <f t="shared" si="3"/>
        <v>540</v>
      </c>
      <c r="AF13">
        <f t="shared" si="3"/>
        <v>562.5</v>
      </c>
      <c r="AG13">
        <f t="shared" si="3"/>
        <v>585</v>
      </c>
      <c r="AH13">
        <f t="shared" si="3"/>
        <v>607.5</v>
      </c>
      <c r="AI13">
        <f t="shared" si="3"/>
        <v>630</v>
      </c>
      <c r="AJ13">
        <f t="shared" si="3"/>
        <v>652.5</v>
      </c>
      <c r="AK13">
        <f t="shared" si="3"/>
        <v>675</v>
      </c>
      <c r="AL13">
        <f t="shared" si="3"/>
        <v>697.5</v>
      </c>
      <c r="AM13">
        <f t="shared" si="3"/>
        <v>720</v>
      </c>
      <c r="AN13">
        <f t="shared" ref="AN13:BS13" si="4">AM13+$G$7</f>
        <v>742.5</v>
      </c>
      <c r="AO13">
        <f t="shared" si="4"/>
        <v>765</v>
      </c>
      <c r="AP13">
        <f t="shared" si="4"/>
        <v>787.5</v>
      </c>
      <c r="AQ13">
        <f t="shared" si="4"/>
        <v>810</v>
      </c>
      <c r="AR13">
        <f t="shared" si="4"/>
        <v>832.5</v>
      </c>
      <c r="AS13">
        <f t="shared" si="4"/>
        <v>855</v>
      </c>
      <c r="AT13">
        <f t="shared" si="4"/>
        <v>877.5</v>
      </c>
      <c r="AU13">
        <f t="shared" si="4"/>
        <v>900</v>
      </c>
      <c r="AV13">
        <f t="shared" si="4"/>
        <v>922.5</v>
      </c>
      <c r="AW13">
        <f t="shared" si="4"/>
        <v>945</v>
      </c>
      <c r="AX13">
        <f t="shared" si="4"/>
        <v>967.5</v>
      </c>
      <c r="AY13">
        <f t="shared" si="4"/>
        <v>990</v>
      </c>
      <c r="AZ13">
        <f t="shared" si="4"/>
        <v>1012.5</v>
      </c>
      <c r="BA13">
        <f t="shared" si="4"/>
        <v>1035</v>
      </c>
      <c r="BB13">
        <f t="shared" si="4"/>
        <v>1057.5</v>
      </c>
      <c r="BC13">
        <f t="shared" si="4"/>
        <v>1080</v>
      </c>
      <c r="BD13">
        <f t="shared" si="4"/>
        <v>1102.5</v>
      </c>
      <c r="BE13">
        <f t="shared" si="4"/>
        <v>1125</v>
      </c>
      <c r="BF13">
        <f t="shared" si="4"/>
        <v>1147.5</v>
      </c>
      <c r="BG13">
        <f t="shared" si="4"/>
        <v>1170</v>
      </c>
      <c r="BH13">
        <f t="shared" si="4"/>
        <v>1192.5</v>
      </c>
      <c r="BI13">
        <f t="shared" si="4"/>
        <v>1215</v>
      </c>
      <c r="BJ13">
        <f t="shared" si="4"/>
        <v>1237.5</v>
      </c>
      <c r="BK13">
        <f t="shared" si="4"/>
        <v>1260</v>
      </c>
      <c r="BL13">
        <f t="shared" si="4"/>
        <v>1282.5</v>
      </c>
      <c r="BM13">
        <f t="shared" si="4"/>
        <v>1305</v>
      </c>
      <c r="BN13">
        <f t="shared" si="4"/>
        <v>1327.5</v>
      </c>
      <c r="BO13">
        <f t="shared" si="4"/>
        <v>1350</v>
      </c>
      <c r="BP13">
        <f t="shared" si="4"/>
        <v>1372.5</v>
      </c>
      <c r="BQ13">
        <f t="shared" si="4"/>
        <v>1395</v>
      </c>
      <c r="BR13">
        <f t="shared" si="4"/>
        <v>1417.5</v>
      </c>
      <c r="BS13">
        <f t="shared" si="4"/>
        <v>1440</v>
      </c>
      <c r="BT13">
        <f t="shared" ref="BT13:CC13" si="5">BS13+$G$7</f>
        <v>1462.5</v>
      </c>
      <c r="BU13">
        <f t="shared" si="5"/>
        <v>1485</v>
      </c>
      <c r="BV13">
        <f t="shared" si="5"/>
        <v>1507.5</v>
      </c>
      <c r="BW13">
        <f t="shared" si="5"/>
        <v>1530</v>
      </c>
      <c r="BX13">
        <f t="shared" si="5"/>
        <v>1552.5</v>
      </c>
      <c r="BY13">
        <f t="shared" si="5"/>
        <v>1575</v>
      </c>
      <c r="BZ13">
        <f t="shared" si="5"/>
        <v>1597.5</v>
      </c>
      <c r="CA13">
        <f t="shared" si="5"/>
        <v>1620</v>
      </c>
      <c r="CB13">
        <f t="shared" si="5"/>
        <v>1642.5</v>
      </c>
      <c r="CC13">
        <f t="shared" si="5"/>
        <v>1665</v>
      </c>
    </row>
    <row r="14" spans="1:81" customFormat="1" ht="13.5" thickBot="1" x14ac:dyDescent="0.25">
      <c r="A14" s="5"/>
      <c r="B14" s="5"/>
      <c r="C14" s="5"/>
      <c r="D14" s="5" t="s">
        <v>8</v>
      </c>
      <c r="E14" s="5">
        <f>COUNTIF(E15:E201,"&lt;=130")</f>
        <v>27</v>
      </c>
      <c r="F14" s="5"/>
      <c r="G14" s="42">
        <f>IF(G12&lt;=1,G13," ")</f>
        <v>0</v>
      </c>
      <c r="H14" s="42">
        <f t="shared" ref="H14:X14" si="6">IF(H12&lt;=1,H13," ")</f>
        <v>22.5</v>
      </c>
      <c r="I14" s="42">
        <f t="shared" si="6"/>
        <v>45</v>
      </c>
      <c r="J14" s="42">
        <f t="shared" si="6"/>
        <v>67.5</v>
      </c>
      <c r="K14" s="42">
        <f t="shared" si="6"/>
        <v>90</v>
      </c>
      <c r="L14" s="42">
        <f t="shared" si="6"/>
        <v>112.5</v>
      </c>
      <c r="M14" s="42">
        <f t="shared" si="6"/>
        <v>135</v>
      </c>
      <c r="N14" s="42">
        <f t="shared" si="6"/>
        <v>157.5</v>
      </c>
      <c r="O14" s="42">
        <f t="shared" si="6"/>
        <v>180</v>
      </c>
      <c r="P14" s="42">
        <f t="shared" si="6"/>
        <v>202.5</v>
      </c>
      <c r="Q14" s="42">
        <f t="shared" si="6"/>
        <v>225</v>
      </c>
      <c r="R14" s="42">
        <f t="shared" si="6"/>
        <v>247.5</v>
      </c>
      <c r="S14" s="42">
        <f t="shared" si="6"/>
        <v>270</v>
      </c>
      <c r="T14" s="42">
        <f t="shared" si="6"/>
        <v>292.5</v>
      </c>
      <c r="U14" s="42">
        <f t="shared" si="6"/>
        <v>315</v>
      </c>
      <c r="V14" s="42">
        <f t="shared" si="6"/>
        <v>337.5</v>
      </c>
      <c r="W14" s="42" t="str">
        <f t="shared" si="6"/>
        <v xml:space="preserve"> </v>
      </c>
      <c r="X14" s="42" t="str">
        <f t="shared" si="6"/>
        <v xml:space="preserve"> </v>
      </c>
      <c r="Y14" s="42" t="str">
        <f t="shared" ref="Y14:CC14" si="7">IF(Y12&lt;=1,Y13," ")</f>
        <v xml:space="preserve"> </v>
      </c>
      <c r="Z14" s="42" t="str">
        <f t="shared" si="7"/>
        <v xml:space="preserve"> </v>
      </c>
      <c r="AA14" s="42" t="str">
        <f t="shared" si="7"/>
        <v xml:space="preserve"> </v>
      </c>
      <c r="AB14" s="42" t="str">
        <f t="shared" si="7"/>
        <v xml:space="preserve"> </v>
      </c>
      <c r="AC14" s="42" t="str">
        <f t="shared" si="7"/>
        <v xml:space="preserve"> </v>
      </c>
      <c r="AD14" s="42" t="str">
        <f t="shared" si="7"/>
        <v xml:space="preserve"> </v>
      </c>
      <c r="AE14" s="42" t="str">
        <f t="shared" si="7"/>
        <v xml:space="preserve"> </v>
      </c>
      <c r="AF14" s="42" t="str">
        <f t="shared" si="7"/>
        <v xml:space="preserve"> </v>
      </c>
      <c r="AG14" s="42" t="str">
        <f t="shared" si="7"/>
        <v xml:space="preserve"> </v>
      </c>
      <c r="AH14" s="42" t="str">
        <f t="shared" si="7"/>
        <v xml:space="preserve"> </v>
      </c>
      <c r="AI14" s="42" t="str">
        <f t="shared" si="7"/>
        <v xml:space="preserve"> </v>
      </c>
      <c r="AJ14" s="42" t="str">
        <f t="shared" si="7"/>
        <v xml:space="preserve"> </v>
      </c>
      <c r="AK14" s="42" t="str">
        <f t="shared" si="7"/>
        <v xml:space="preserve"> </v>
      </c>
      <c r="AL14" s="42" t="str">
        <f t="shared" si="7"/>
        <v xml:space="preserve"> </v>
      </c>
      <c r="AM14" s="42" t="str">
        <f t="shared" si="7"/>
        <v xml:space="preserve"> </v>
      </c>
      <c r="AN14" s="42" t="str">
        <f t="shared" si="7"/>
        <v xml:space="preserve"> </v>
      </c>
      <c r="AO14" s="42" t="str">
        <f t="shared" si="7"/>
        <v xml:space="preserve"> </v>
      </c>
      <c r="AP14" s="42" t="str">
        <f t="shared" si="7"/>
        <v xml:space="preserve"> </v>
      </c>
      <c r="AQ14" s="42" t="str">
        <f t="shared" si="7"/>
        <v xml:space="preserve"> </v>
      </c>
      <c r="AR14" s="42" t="str">
        <f t="shared" si="7"/>
        <v xml:space="preserve"> </v>
      </c>
      <c r="AS14" s="42" t="str">
        <f t="shared" si="7"/>
        <v xml:space="preserve"> </v>
      </c>
      <c r="AT14" s="42" t="str">
        <f t="shared" si="7"/>
        <v xml:space="preserve"> </v>
      </c>
      <c r="AU14" s="42" t="str">
        <f t="shared" si="7"/>
        <v xml:space="preserve"> </v>
      </c>
      <c r="AV14" s="42" t="str">
        <f t="shared" si="7"/>
        <v xml:space="preserve"> </v>
      </c>
      <c r="AW14" s="42" t="str">
        <f t="shared" si="7"/>
        <v xml:space="preserve"> </v>
      </c>
      <c r="AX14" s="42" t="str">
        <f t="shared" si="7"/>
        <v xml:space="preserve"> </v>
      </c>
      <c r="AY14" s="42" t="str">
        <f t="shared" si="7"/>
        <v xml:space="preserve"> </v>
      </c>
      <c r="AZ14" s="42" t="str">
        <f t="shared" si="7"/>
        <v xml:space="preserve"> </v>
      </c>
      <c r="BA14" s="42" t="str">
        <f t="shared" si="7"/>
        <v xml:space="preserve"> </v>
      </c>
      <c r="BB14" s="42" t="str">
        <f t="shared" si="7"/>
        <v xml:space="preserve"> </v>
      </c>
      <c r="BC14" s="42" t="str">
        <f t="shared" si="7"/>
        <v xml:space="preserve"> </v>
      </c>
      <c r="BD14" s="42" t="str">
        <f t="shared" si="7"/>
        <v xml:space="preserve"> </v>
      </c>
      <c r="BE14" s="42" t="str">
        <f t="shared" si="7"/>
        <v xml:space="preserve"> </v>
      </c>
      <c r="BF14" s="42" t="str">
        <f t="shared" si="7"/>
        <v xml:space="preserve"> </v>
      </c>
      <c r="BG14" s="42" t="str">
        <f t="shared" si="7"/>
        <v xml:space="preserve"> </v>
      </c>
      <c r="BH14" s="42" t="str">
        <f t="shared" si="7"/>
        <v xml:space="preserve"> </v>
      </c>
      <c r="BI14" s="42" t="str">
        <f t="shared" si="7"/>
        <v xml:space="preserve"> </v>
      </c>
      <c r="BJ14" s="42" t="str">
        <f t="shared" si="7"/>
        <v xml:space="preserve"> </v>
      </c>
      <c r="BK14" s="42" t="str">
        <f t="shared" si="7"/>
        <v xml:space="preserve"> </v>
      </c>
      <c r="BL14" s="42" t="str">
        <f t="shared" si="7"/>
        <v xml:space="preserve"> </v>
      </c>
      <c r="BM14" s="42" t="str">
        <f t="shared" si="7"/>
        <v xml:space="preserve"> </v>
      </c>
      <c r="BN14" s="42" t="str">
        <f t="shared" si="7"/>
        <v xml:space="preserve"> </v>
      </c>
      <c r="BO14" s="42" t="str">
        <f t="shared" si="7"/>
        <v xml:space="preserve"> </v>
      </c>
      <c r="BP14" s="42" t="str">
        <f t="shared" si="7"/>
        <v xml:space="preserve"> </v>
      </c>
      <c r="BQ14" s="42" t="str">
        <f t="shared" si="7"/>
        <v xml:space="preserve"> </v>
      </c>
      <c r="BR14" s="42" t="str">
        <f t="shared" si="7"/>
        <v xml:space="preserve"> </v>
      </c>
      <c r="BS14" s="42" t="str">
        <f t="shared" si="7"/>
        <v xml:space="preserve"> </v>
      </c>
      <c r="BT14" s="42" t="str">
        <f t="shared" si="7"/>
        <v xml:space="preserve"> </v>
      </c>
      <c r="BU14" s="42" t="str">
        <f t="shared" si="7"/>
        <v xml:space="preserve"> </v>
      </c>
      <c r="BV14" s="42" t="str">
        <f t="shared" si="7"/>
        <v xml:space="preserve"> </v>
      </c>
      <c r="BW14" s="42" t="str">
        <f t="shared" si="7"/>
        <v xml:space="preserve"> </v>
      </c>
      <c r="BX14" s="42" t="str">
        <f t="shared" si="7"/>
        <v xml:space="preserve"> </v>
      </c>
      <c r="BY14" s="42" t="str">
        <f t="shared" si="7"/>
        <v xml:space="preserve"> </v>
      </c>
      <c r="BZ14" s="42" t="str">
        <f t="shared" si="7"/>
        <v xml:space="preserve"> </v>
      </c>
      <c r="CA14" s="42" t="str">
        <f t="shared" si="7"/>
        <v xml:space="preserve"> </v>
      </c>
      <c r="CB14" s="42" t="str">
        <f t="shared" si="7"/>
        <v xml:space="preserve"> </v>
      </c>
      <c r="CC14" s="42" t="str">
        <f t="shared" si="7"/>
        <v xml:space="preserve"> </v>
      </c>
    </row>
    <row r="15" spans="1:81" x14ac:dyDescent="0.2">
      <c r="A15" s="5"/>
      <c r="B15" s="5"/>
      <c r="C15" s="5"/>
      <c r="D15" s="5">
        <f t="shared" ref="D15:D46" si="8">IF(E15=$C$5,-1,IF(E15 =$C$6,1,IF(E15&gt;$C$6,2,0)))</f>
        <v>-1</v>
      </c>
      <c r="E15" s="5">
        <f>C5</f>
        <v>0</v>
      </c>
      <c r="F15" s="41">
        <f>IF(D15&lt;=1,E15," ")</f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</row>
    <row r="16" spans="1:81" x14ac:dyDescent="0.2">
      <c r="A16" s="5"/>
      <c r="B16" s="5"/>
      <c r="C16" s="5"/>
      <c r="D16" s="5">
        <f t="shared" si="8"/>
        <v>0</v>
      </c>
      <c r="E16" s="5">
        <f t="shared" ref="E16:E47" si="9">E15+$C$7</f>
        <v>5</v>
      </c>
      <c r="F16" s="41">
        <f t="shared" ref="F16:F79" si="10">IF(D16&lt;=1,E16," ")</f>
        <v>5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</row>
    <row r="17" spans="1:81" x14ac:dyDescent="0.2">
      <c r="A17" s="5"/>
      <c r="B17" s="5"/>
      <c r="C17" s="5"/>
      <c r="D17" s="5">
        <f t="shared" si="8"/>
        <v>0</v>
      </c>
      <c r="E17" s="5">
        <f t="shared" si="9"/>
        <v>10</v>
      </c>
      <c r="F17" s="41">
        <f t="shared" si="10"/>
        <v>10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</row>
    <row r="18" spans="1:81" x14ac:dyDescent="0.2">
      <c r="A18" s="5"/>
      <c r="B18" s="5"/>
      <c r="C18" s="5"/>
      <c r="D18" s="5">
        <f t="shared" si="8"/>
        <v>0</v>
      </c>
      <c r="E18" s="5">
        <f t="shared" si="9"/>
        <v>15</v>
      </c>
      <c r="F18" s="41">
        <f t="shared" si="10"/>
        <v>15</v>
      </c>
      <c r="G18" s="77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x14ac:dyDescent="0.2">
      <c r="A19" s="5"/>
      <c r="B19" s="5"/>
      <c r="C19" s="5"/>
      <c r="D19" s="5">
        <f t="shared" si="8"/>
        <v>0</v>
      </c>
      <c r="E19" s="5">
        <f t="shared" si="9"/>
        <v>20</v>
      </c>
      <c r="F19" s="41">
        <f t="shared" si="10"/>
        <v>20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x14ac:dyDescent="0.2">
      <c r="A20" s="5"/>
      <c r="B20" s="5"/>
      <c r="C20" s="5"/>
      <c r="D20" s="5">
        <f t="shared" si="8"/>
        <v>0</v>
      </c>
      <c r="E20" s="5">
        <f t="shared" si="9"/>
        <v>25</v>
      </c>
      <c r="F20" s="41">
        <f t="shared" si="10"/>
        <v>25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81" x14ac:dyDescent="0.2">
      <c r="A21" s="5"/>
      <c r="B21" s="5"/>
      <c r="C21" s="5"/>
      <c r="D21" s="5">
        <f t="shared" si="8"/>
        <v>0</v>
      </c>
      <c r="E21" s="5">
        <f t="shared" si="9"/>
        <v>30</v>
      </c>
      <c r="F21" s="41">
        <f t="shared" si="10"/>
        <v>30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</row>
    <row r="22" spans="1:81" x14ac:dyDescent="0.2">
      <c r="A22" s="5"/>
      <c r="B22" s="5"/>
      <c r="C22" s="5"/>
      <c r="D22" s="5">
        <f t="shared" si="8"/>
        <v>0</v>
      </c>
      <c r="E22" s="5">
        <f t="shared" si="9"/>
        <v>35</v>
      </c>
      <c r="F22" s="41">
        <f t="shared" si="10"/>
        <v>35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</row>
    <row r="23" spans="1:81" x14ac:dyDescent="0.2">
      <c r="A23" s="5"/>
      <c r="B23" s="5"/>
      <c r="C23" s="5"/>
      <c r="D23" s="5">
        <f t="shared" si="8"/>
        <v>0</v>
      </c>
      <c r="E23" s="5">
        <f t="shared" si="9"/>
        <v>40</v>
      </c>
      <c r="F23" s="41">
        <f t="shared" si="10"/>
        <v>40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</row>
    <row r="24" spans="1:81" x14ac:dyDescent="0.2">
      <c r="A24" s="5"/>
      <c r="B24" s="5"/>
      <c r="C24" s="5"/>
      <c r="D24" s="5">
        <f t="shared" si="8"/>
        <v>0</v>
      </c>
      <c r="E24" s="5">
        <f t="shared" si="9"/>
        <v>45</v>
      </c>
      <c r="F24" s="41">
        <f t="shared" si="10"/>
        <v>45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</row>
    <row r="25" spans="1:81" x14ac:dyDescent="0.2">
      <c r="A25" s="5"/>
      <c r="B25" s="5"/>
      <c r="C25" s="5"/>
      <c r="D25" s="5">
        <f t="shared" si="8"/>
        <v>0</v>
      </c>
      <c r="E25" s="5">
        <f t="shared" si="9"/>
        <v>50</v>
      </c>
      <c r="F25" s="41">
        <f t="shared" si="10"/>
        <v>50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</row>
    <row r="26" spans="1:81" x14ac:dyDescent="0.2">
      <c r="A26" s="5"/>
      <c r="B26" s="5"/>
      <c r="C26" s="5"/>
      <c r="D26" s="5">
        <f t="shared" si="8"/>
        <v>0</v>
      </c>
      <c r="E26" s="5">
        <f t="shared" si="9"/>
        <v>55</v>
      </c>
      <c r="F26" s="41">
        <f t="shared" si="10"/>
        <v>55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</row>
    <row r="27" spans="1:81" x14ac:dyDescent="0.2">
      <c r="A27" s="5"/>
      <c r="B27" s="5"/>
      <c r="C27" s="5"/>
      <c r="D27" s="5">
        <f t="shared" si="8"/>
        <v>0</v>
      </c>
      <c r="E27" s="5">
        <f t="shared" si="9"/>
        <v>60</v>
      </c>
      <c r="F27" s="41">
        <f t="shared" si="10"/>
        <v>60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</row>
    <row r="28" spans="1:81" x14ac:dyDescent="0.2">
      <c r="A28" s="5"/>
      <c r="B28" s="5"/>
      <c r="C28" s="5"/>
      <c r="D28" s="5">
        <f t="shared" si="8"/>
        <v>0</v>
      </c>
      <c r="E28" s="5">
        <f t="shared" si="9"/>
        <v>65</v>
      </c>
      <c r="F28" s="41">
        <f t="shared" si="10"/>
        <v>65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</row>
    <row r="29" spans="1:81" x14ac:dyDescent="0.2">
      <c r="A29" s="5"/>
      <c r="B29" s="5"/>
      <c r="C29" s="5"/>
      <c r="D29" s="5">
        <f t="shared" si="8"/>
        <v>0</v>
      </c>
      <c r="E29" s="5">
        <f t="shared" si="9"/>
        <v>70</v>
      </c>
      <c r="F29" s="41">
        <f t="shared" si="10"/>
        <v>70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</row>
    <row r="30" spans="1:81" x14ac:dyDescent="0.2">
      <c r="A30" s="5"/>
      <c r="B30" s="5"/>
      <c r="C30" s="5"/>
      <c r="D30" s="5">
        <f t="shared" si="8"/>
        <v>0</v>
      </c>
      <c r="E30" s="5">
        <f t="shared" si="9"/>
        <v>75</v>
      </c>
      <c r="F30" s="41">
        <f t="shared" si="10"/>
        <v>75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</row>
    <row r="31" spans="1:81" x14ac:dyDescent="0.2">
      <c r="A31" s="5"/>
      <c r="B31" s="5"/>
      <c r="C31" s="5"/>
      <c r="D31" s="5">
        <f t="shared" si="8"/>
        <v>0</v>
      </c>
      <c r="E31" s="5">
        <f t="shared" si="9"/>
        <v>80</v>
      </c>
      <c r="F31" s="41">
        <f t="shared" si="10"/>
        <v>80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</row>
    <row r="32" spans="1:81" x14ac:dyDescent="0.2">
      <c r="A32" s="5"/>
      <c r="B32" s="5"/>
      <c r="C32" s="5"/>
      <c r="D32" s="5">
        <f t="shared" si="8"/>
        <v>0</v>
      </c>
      <c r="E32" s="5">
        <f t="shared" si="9"/>
        <v>85</v>
      </c>
      <c r="F32" s="41">
        <f t="shared" si="10"/>
        <v>85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</row>
    <row r="33" spans="1:81" x14ac:dyDescent="0.2">
      <c r="A33" s="5"/>
      <c r="B33" s="5"/>
      <c r="C33" s="5"/>
      <c r="D33" s="5">
        <f t="shared" si="8"/>
        <v>0</v>
      </c>
      <c r="E33" s="5">
        <f t="shared" si="9"/>
        <v>90</v>
      </c>
      <c r="F33" s="41">
        <f t="shared" si="10"/>
        <v>90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</row>
    <row r="34" spans="1:81" x14ac:dyDescent="0.2">
      <c r="A34" s="5"/>
      <c r="B34" s="5"/>
      <c r="C34" s="5"/>
      <c r="D34" s="5">
        <f t="shared" si="8"/>
        <v>0</v>
      </c>
      <c r="E34" s="5">
        <f t="shared" si="9"/>
        <v>95</v>
      </c>
      <c r="F34" s="41">
        <f t="shared" si="10"/>
        <v>95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</row>
    <row r="35" spans="1:81" x14ac:dyDescent="0.2">
      <c r="A35" s="5"/>
      <c r="B35" s="5"/>
      <c r="C35" s="5"/>
      <c r="D35" s="5">
        <f t="shared" si="8"/>
        <v>0</v>
      </c>
      <c r="E35" s="5">
        <f t="shared" si="9"/>
        <v>100</v>
      </c>
      <c r="F35" s="41">
        <f t="shared" si="10"/>
        <v>100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</row>
    <row r="36" spans="1:81" x14ac:dyDescent="0.2">
      <c r="A36" s="5"/>
      <c r="B36" s="5"/>
      <c r="C36" s="5"/>
      <c r="D36" s="5">
        <f t="shared" si="8"/>
        <v>0</v>
      </c>
      <c r="E36" s="5">
        <f t="shared" si="9"/>
        <v>105</v>
      </c>
      <c r="F36" s="41">
        <f t="shared" si="10"/>
        <v>105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</row>
    <row r="37" spans="1:81" x14ac:dyDescent="0.2">
      <c r="A37" s="5"/>
      <c r="B37" s="5"/>
      <c r="C37" s="5"/>
      <c r="D37" s="5">
        <f t="shared" si="8"/>
        <v>0</v>
      </c>
      <c r="E37" s="5">
        <f t="shared" si="9"/>
        <v>110</v>
      </c>
      <c r="F37" s="41">
        <f t="shared" si="10"/>
        <v>110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</row>
    <row r="38" spans="1:81" x14ac:dyDescent="0.2">
      <c r="A38" s="5"/>
      <c r="B38" s="5"/>
      <c r="C38" s="5"/>
      <c r="D38" s="5">
        <f t="shared" si="8"/>
        <v>0</v>
      </c>
      <c r="E38" s="5">
        <f t="shared" si="9"/>
        <v>115</v>
      </c>
      <c r="F38" s="41">
        <f t="shared" si="10"/>
        <v>115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</row>
    <row r="39" spans="1:81" x14ac:dyDescent="0.2">
      <c r="A39" s="5"/>
      <c r="B39" s="5"/>
      <c r="C39" s="5"/>
      <c r="D39" s="5">
        <f t="shared" si="8"/>
        <v>0</v>
      </c>
      <c r="E39" s="5">
        <f t="shared" si="9"/>
        <v>120</v>
      </c>
      <c r="F39" s="41">
        <f t="shared" si="10"/>
        <v>120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</row>
    <row r="40" spans="1:81" x14ac:dyDescent="0.2">
      <c r="A40" s="5"/>
      <c r="B40" s="5"/>
      <c r="C40" s="5"/>
      <c r="D40" s="5">
        <f t="shared" si="8"/>
        <v>0</v>
      </c>
      <c r="E40" s="5">
        <f t="shared" si="9"/>
        <v>125</v>
      </c>
      <c r="F40" s="41">
        <f t="shared" si="10"/>
        <v>125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</row>
    <row r="41" spans="1:81" x14ac:dyDescent="0.2">
      <c r="A41" s="5"/>
      <c r="B41" s="5"/>
      <c r="C41" s="5"/>
      <c r="D41" s="5">
        <f t="shared" si="8"/>
        <v>0</v>
      </c>
      <c r="E41" s="5">
        <f t="shared" si="9"/>
        <v>130</v>
      </c>
      <c r="F41" s="41">
        <f t="shared" si="10"/>
        <v>130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</row>
    <row r="42" spans="1:81" x14ac:dyDescent="0.2">
      <c r="A42" s="5"/>
      <c r="B42" s="5"/>
      <c r="C42" s="5"/>
      <c r="D42" s="5">
        <f t="shared" si="8"/>
        <v>0</v>
      </c>
      <c r="E42" s="5">
        <f t="shared" si="9"/>
        <v>135</v>
      </c>
      <c r="F42" s="41">
        <f t="shared" si="10"/>
        <v>135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</row>
    <row r="43" spans="1:81" x14ac:dyDescent="0.2">
      <c r="A43" s="5"/>
      <c r="B43" s="5"/>
      <c r="C43" s="5"/>
      <c r="D43" s="5">
        <f t="shared" si="8"/>
        <v>0</v>
      </c>
      <c r="E43" s="5">
        <f t="shared" si="9"/>
        <v>140</v>
      </c>
      <c r="F43" s="41">
        <f t="shared" si="10"/>
        <v>140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</row>
    <row r="44" spans="1:81" x14ac:dyDescent="0.2">
      <c r="A44" s="5"/>
      <c r="B44" s="5"/>
      <c r="C44" s="5"/>
      <c r="D44" s="5">
        <f t="shared" si="8"/>
        <v>0</v>
      </c>
      <c r="E44" s="5">
        <f t="shared" si="9"/>
        <v>145</v>
      </c>
      <c r="F44" s="41">
        <f t="shared" si="10"/>
        <v>145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</row>
    <row r="45" spans="1:81" x14ac:dyDescent="0.2">
      <c r="A45" s="5"/>
      <c r="B45" s="5"/>
      <c r="C45" s="5"/>
      <c r="D45" s="5">
        <f t="shared" si="8"/>
        <v>0</v>
      </c>
      <c r="E45" s="5">
        <f t="shared" si="9"/>
        <v>150</v>
      </c>
      <c r="F45" s="41">
        <f t="shared" si="10"/>
        <v>150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</row>
    <row r="46" spans="1:81" x14ac:dyDescent="0.2">
      <c r="A46" s="5"/>
      <c r="B46" s="5"/>
      <c r="C46" s="5"/>
      <c r="D46" s="5">
        <f t="shared" si="8"/>
        <v>0</v>
      </c>
      <c r="E46" s="5">
        <f t="shared" si="9"/>
        <v>155</v>
      </c>
      <c r="F46" s="41">
        <f t="shared" si="10"/>
        <v>155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</row>
    <row r="47" spans="1:81" x14ac:dyDescent="0.2">
      <c r="A47" s="5"/>
      <c r="B47" s="5"/>
      <c r="C47" s="5"/>
      <c r="D47" s="5">
        <f t="shared" ref="D47:D78" si="11">IF(E47=$C$5,-1,IF(E47 =$C$6,1,IF(E47&gt;$C$6,2,0)))</f>
        <v>0</v>
      </c>
      <c r="E47" s="5">
        <f t="shared" si="9"/>
        <v>160</v>
      </c>
      <c r="F47" s="41">
        <f t="shared" si="10"/>
        <v>160</v>
      </c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</row>
    <row r="48" spans="1:81" x14ac:dyDescent="0.2">
      <c r="A48" s="5"/>
      <c r="B48" s="5"/>
      <c r="C48" s="5"/>
      <c r="D48" s="5">
        <f t="shared" si="11"/>
        <v>0</v>
      </c>
      <c r="E48" s="5">
        <f t="shared" ref="E48:E79" si="12">E47+$C$7</f>
        <v>165</v>
      </c>
      <c r="F48" s="41">
        <f t="shared" si="10"/>
        <v>165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</row>
    <row r="49" spans="1:81" x14ac:dyDescent="0.2">
      <c r="A49" s="5"/>
      <c r="B49" s="5"/>
      <c r="C49" s="5"/>
      <c r="D49" s="5">
        <f t="shared" si="11"/>
        <v>0</v>
      </c>
      <c r="E49" s="5">
        <f t="shared" si="12"/>
        <v>170</v>
      </c>
      <c r="F49" s="41">
        <f t="shared" si="10"/>
        <v>170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</row>
    <row r="50" spans="1:81" x14ac:dyDescent="0.2">
      <c r="A50" s="5"/>
      <c r="B50" s="5"/>
      <c r="C50" s="5"/>
      <c r="D50" s="5">
        <f t="shared" si="11"/>
        <v>0</v>
      </c>
      <c r="E50" s="5">
        <f t="shared" si="12"/>
        <v>175</v>
      </c>
      <c r="F50" s="41">
        <f t="shared" si="10"/>
        <v>175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</row>
    <row r="51" spans="1:81" x14ac:dyDescent="0.2">
      <c r="A51" s="5"/>
      <c r="B51" s="5"/>
      <c r="C51" s="5"/>
      <c r="D51" s="5">
        <f t="shared" si="11"/>
        <v>1</v>
      </c>
      <c r="E51" s="5">
        <f t="shared" si="12"/>
        <v>180</v>
      </c>
      <c r="F51" s="41">
        <f t="shared" si="10"/>
        <v>180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</row>
    <row r="52" spans="1:81" x14ac:dyDescent="0.2">
      <c r="A52" s="5"/>
      <c r="B52" s="5"/>
      <c r="C52" s="5"/>
      <c r="D52" s="5">
        <f t="shared" si="11"/>
        <v>2</v>
      </c>
      <c r="E52" s="5">
        <f t="shared" si="12"/>
        <v>185</v>
      </c>
      <c r="F52" s="41" t="str">
        <f t="shared" si="10"/>
        <v xml:space="preserve"> </v>
      </c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</row>
    <row r="53" spans="1:81" x14ac:dyDescent="0.2">
      <c r="A53" s="5"/>
      <c r="B53" s="5"/>
      <c r="C53" s="5"/>
      <c r="D53" s="5">
        <f t="shared" si="11"/>
        <v>2</v>
      </c>
      <c r="E53" s="5">
        <f t="shared" si="12"/>
        <v>190</v>
      </c>
      <c r="F53" s="41" t="str">
        <f t="shared" si="10"/>
        <v xml:space="preserve"> </v>
      </c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</row>
    <row r="54" spans="1:81" x14ac:dyDescent="0.2">
      <c r="A54" s="5"/>
      <c r="B54" s="5"/>
      <c r="C54" s="5"/>
      <c r="D54" s="5">
        <f t="shared" si="11"/>
        <v>2</v>
      </c>
      <c r="E54" s="5">
        <f t="shared" si="12"/>
        <v>195</v>
      </c>
      <c r="F54" s="41" t="str">
        <f t="shared" si="10"/>
        <v xml:space="preserve"> 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</row>
    <row r="55" spans="1:81" x14ac:dyDescent="0.2">
      <c r="A55" s="5"/>
      <c r="B55" s="5"/>
      <c r="C55" s="5"/>
      <c r="D55" s="5">
        <f t="shared" si="11"/>
        <v>2</v>
      </c>
      <c r="E55" s="5">
        <f t="shared" si="12"/>
        <v>200</v>
      </c>
      <c r="F55" s="41" t="str">
        <f t="shared" si="10"/>
        <v xml:space="preserve"> </v>
      </c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</row>
    <row r="56" spans="1:81" x14ac:dyDescent="0.2">
      <c r="A56" s="5"/>
      <c r="B56" s="5"/>
      <c r="C56" s="5"/>
      <c r="D56" s="5">
        <f t="shared" si="11"/>
        <v>2</v>
      </c>
      <c r="E56" s="5">
        <f t="shared" si="12"/>
        <v>205</v>
      </c>
      <c r="F56" s="41" t="str">
        <f t="shared" si="10"/>
        <v xml:space="preserve"> </v>
      </c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</row>
    <row r="57" spans="1:81" x14ac:dyDescent="0.2">
      <c r="A57" s="5"/>
      <c r="B57" s="5"/>
      <c r="C57" s="5"/>
      <c r="D57" s="5">
        <f t="shared" si="11"/>
        <v>2</v>
      </c>
      <c r="E57" s="5">
        <f t="shared" si="12"/>
        <v>210</v>
      </c>
      <c r="F57" s="41" t="str">
        <f t="shared" si="10"/>
        <v xml:space="preserve"> </v>
      </c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</row>
    <row r="58" spans="1:81" x14ac:dyDescent="0.2">
      <c r="A58" s="5"/>
      <c r="B58" s="5"/>
      <c r="C58" s="5"/>
      <c r="D58" s="5">
        <f t="shared" si="11"/>
        <v>2</v>
      </c>
      <c r="E58" s="5">
        <f t="shared" si="12"/>
        <v>215</v>
      </c>
      <c r="F58" s="41" t="str">
        <f t="shared" si="10"/>
        <v xml:space="preserve"> 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</row>
    <row r="59" spans="1:81" x14ac:dyDescent="0.2">
      <c r="A59" s="5"/>
      <c r="B59" s="5"/>
      <c r="C59" s="5"/>
      <c r="D59" s="5">
        <f t="shared" si="11"/>
        <v>2</v>
      </c>
      <c r="E59" s="5">
        <f t="shared" si="12"/>
        <v>220</v>
      </c>
      <c r="F59" s="41" t="str">
        <f t="shared" si="10"/>
        <v xml:space="preserve"> 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</row>
    <row r="60" spans="1:81" x14ac:dyDescent="0.2">
      <c r="A60" s="5"/>
      <c r="B60" s="5"/>
      <c r="C60" s="5"/>
      <c r="D60" s="5">
        <f t="shared" si="11"/>
        <v>2</v>
      </c>
      <c r="E60" s="5">
        <f t="shared" si="12"/>
        <v>225</v>
      </c>
      <c r="F60" s="41" t="str">
        <f t="shared" si="10"/>
        <v xml:space="preserve"> 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</row>
    <row r="61" spans="1:81" x14ac:dyDescent="0.2">
      <c r="A61" s="5"/>
      <c r="B61" s="5"/>
      <c r="C61" s="5"/>
      <c r="D61" s="5">
        <f t="shared" si="11"/>
        <v>2</v>
      </c>
      <c r="E61" s="5">
        <f t="shared" si="12"/>
        <v>230</v>
      </c>
      <c r="F61" s="41" t="str">
        <f t="shared" si="10"/>
        <v xml:space="preserve"> 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</row>
    <row r="62" spans="1:81" x14ac:dyDescent="0.2">
      <c r="A62" s="5"/>
      <c r="B62" s="5"/>
      <c r="C62" s="5"/>
      <c r="D62" s="5">
        <f t="shared" si="11"/>
        <v>2</v>
      </c>
      <c r="E62" s="5">
        <f t="shared" si="12"/>
        <v>235</v>
      </c>
      <c r="F62" s="41" t="str">
        <f t="shared" si="10"/>
        <v xml:space="preserve"> 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</row>
    <row r="63" spans="1:81" x14ac:dyDescent="0.2">
      <c r="A63" s="5"/>
      <c r="B63" s="5"/>
      <c r="C63" s="5"/>
      <c r="D63" s="5">
        <f t="shared" si="11"/>
        <v>2</v>
      </c>
      <c r="E63" s="5">
        <f t="shared" si="12"/>
        <v>240</v>
      </c>
      <c r="F63" s="41" t="str">
        <f t="shared" si="10"/>
        <v xml:space="preserve"> </v>
      </c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</row>
    <row r="64" spans="1:81" x14ac:dyDescent="0.2">
      <c r="A64" s="5"/>
      <c r="B64" s="5"/>
      <c r="C64" s="5"/>
      <c r="D64" s="5">
        <f t="shared" si="11"/>
        <v>2</v>
      </c>
      <c r="E64" s="5">
        <f t="shared" si="12"/>
        <v>245</v>
      </c>
      <c r="F64" s="41" t="str">
        <f t="shared" si="10"/>
        <v xml:space="preserve"> 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</row>
    <row r="65" spans="1:81" x14ac:dyDescent="0.2">
      <c r="A65" s="5"/>
      <c r="B65" s="5"/>
      <c r="C65" s="5"/>
      <c r="D65" s="5">
        <f t="shared" si="11"/>
        <v>2</v>
      </c>
      <c r="E65" s="5">
        <f t="shared" si="12"/>
        <v>250</v>
      </c>
      <c r="F65" s="41" t="str">
        <f t="shared" si="10"/>
        <v xml:space="preserve"> 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</row>
    <row r="66" spans="1:81" x14ac:dyDescent="0.2">
      <c r="A66" s="5"/>
      <c r="B66" s="5"/>
      <c r="C66" s="5"/>
      <c r="D66" s="5">
        <f t="shared" si="11"/>
        <v>2</v>
      </c>
      <c r="E66" s="5">
        <f t="shared" si="12"/>
        <v>255</v>
      </c>
      <c r="F66" s="41" t="str">
        <f t="shared" si="10"/>
        <v xml:space="preserve"> </v>
      </c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</row>
    <row r="67" spans="1:81" x14ac:dyDescent="0.2">
      <c r="A67" s="5"/>
      <c r="B67" s="5"/>
      <c r="C67" s="5"/>
      <c r="D67" s="5">
        <f t="shared" si="11"/>
        <v>2</v>
      </c>
      <c r="E67" s="5">
        <f t="shared" si="12"/>
        <v>260</v>
      </c>
      <c r="F67" s="41" t="str">
        <f t="shared" si="10"/>
        <v xml:space="preserve"> 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</row>
    <row r="68" spans="1:81" x14ac:dyDescent="0.2">
      <c r="A68" s="5"/>
      <c r="B68" s="5"/>
      <c r="C68" s="5"/>
      <c r="D68" s="5">
        <f t="shared" si="11"/>
        <v>2</v>
      </c>
      <c r="E68" s="5">
        <f t="shared" si="12"/>
        <v>265</v>
      </c>
      <c r="F68" s="41" t="str">
        <f t="shared" si="10"/>
        <v xml:space="preserve"> </v>
      </c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</row>
    <row r="69" spans="1:81" x14ac:dyDescent="0.2">
      <c r="A69" s="5"/>
      <c r="B69" s="5"/>
      <c r="C69" s="5"/>
      <c r="D69" s="5">
        <f t="shared" si="11"/>
        <v>2</v>
      </c>
      <c r="E69" s="5">
        <f t="shared" si="12"/>
        <v>270</v>
      </c>
      <c r="F69" s="41" t="str">
        <f t="shared" si="10"/>
        <v xml:space="preserve"> 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</row>
    <row r="70" spans="1:81" x14ac:dyDescent="0.2">
      <c r="A70" s="5"/>
      <c r="B70" s="5"/>
      <c r="C70" s="5"/>
      <c r="D70" s="5">
        <f t="shared" si="11"/>
        <v>2</v>
      </c>
      <c r="E70" s="5">
        <f t="shared" si="12"/>
        <v>275</v>
      </c>
      <c r="F70" s="41" t="str">
        <f t="shared" si="10"/>
        <v xml:space="preserve"> </v>
      </c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</row>
    <row r="71" spans="1:81" x14ac:dyDescent="0.2">
      <c r="A71" s="5"/>
      <c r="B71" s="5"/>
      <c r="C71" s="5"/>
      <c r="D71" s="5">
        <f t="shared" si="11"/>
        <v>2</v>
      </c>
      <c r="E71" s="5">
        <f t="shared" si="12"/>
        <v>280</v>
      </c>
      <c r="F71" s="41" t="str">
        <f t="shared" si="10"/>
        <v xml:space="preserve"> </v>
      </c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</row>
    <row r="72" spans="1:81" x14ac:dyDescent="0.2">
      <c r="A72" s="5"/>
      <c r="B72" s="5"/>
      <c r="C72" s="5"/>
      <c r="D72" s="5">
        <f t="shared" si="11"/>
        <v>2</v>
      </c>
      <c r="E72" s="5">
        <f t="shared" si="12"/>
        <v>285</v>
      </c>
      <c r="F72" s="41" t="str">
        <f t="shared" si="10"/>
        <v xml:space="preserve"> </v>
      </c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</row>
    <row r="73" spans="1:81" x14ac:dyDescent="0.2">
      <c r="A73" s="5"/>
      <c r="B73" s="5"/>
      <c r="C73" s="5"/>
      <c r="D73" s="5">
        <f t="shared" si="11"/>
        <v>2</v>
      </c>
      <c r="E73" s="5">
        <f t="shared" si="12"/>
        <v>290</v>
      </c>
      <c r="F73" s="41" t="str">
        <f t="shared" si="10"/>
        <v xml:space="preserve"> </v>
      </c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</row>
    <row r="74" spans="1:81" x14ac:dyDescent="0.2">
      <c r="A74" s="5"/>
      <c r="B74" s="5"/>
      <c r="C74" s="5"/>
      <c r="D74" s="5">
        <f t="shared" si="11"/>
        <v>2</v>
      </c>
      <c r="E74" s="5">
        <f t="shared" si="12"/>
        <v>295</v>
      </c>
      <c r="F74" s="41" t="str">
        <f t="shared" si="10"/>
        <v xml:space="preserve"> </v>
      </c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</row>
    <row r="75" spans="1:81" x14ac:dyDescent="0.2">
      <c r="A75" s="5"/>
      <c r="B75" s="5"/>
      <c r="C75" s="5"/>
      <c r="D75" s="5">
        <f t="shared" si="11"/>
        <v>2</v>
      </c>
      <c r="E75" s="5">
        <f t="shared" si="12"/>
        <v>300</v>
      </c>
      <c r="F75" s="41" t="str">
        <f t="shared" si="10"/>
        <v xml:space="preserve"> </v>
      </c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</row>
    <row r="76" spans="1:81" x14ac:dyDescent="0.2">
      <c r="A76" s="5"/>
      <c r="B76" s="5"/>
      <c r="C76" s="5"/>
      <c r="D76" s="5">
        <f t="shared" si="11"/>
        <v>2</v>
      </c>
      <c r="E76" s="5">
        <f t="shared" si="12"/>
        <v>305</v>
      </c>
      <c r="F76" s="41" t="str">
        <f t="shared" si="10"/>
        <v xml:space="preserve"> 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</row>
    <row r="77" spans="1:81" x14ac:dyDescent="0.2">
      <c r="A77" s="5"/>
      <c r="B77" s="5"/>
      <c r="C77" s="5"/>
      <c r="D77" s="5">
        <f t="shared" si="11"/>
        <v>2</v>
      </c>
      <c r="E77" s="5">
        <f t="shared" si="12"/>
        <v>310</v>
      </c>
      <c r="F77" s="41" t="str">
        <f t="shared" si="10"/>
        <v xml:space="preserve"> </v>
      </c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</row>
    <row r="78" spans="1:81" x14ac:dyDescent="0.2">
      <c r="A78" s="5"/>
      <c r="B78" s="5"/>
      <c r="C78" s="5"/>
      <c r="D78" s="5">
        <f t="shared" si="11"/>
        <v>2</v>
      </c>
      <c r="E78" s="5">
        <f t="shared" si="12"/>
        <v>315</v>
      </c>
      <c r="F78" s="41" t="str">
        <f t="shared" si="10"/>
        <v xml:space="preserve"> </v>
      </c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</row>
    <row r="79" spans="1:81" x14ac:dyDescent="0.2">
      <c r="A79" s="5"/>
      <c r="B79" s="5"/>
      <c r="C79" s="5"/>
      <c r="D79" s="5">
        <f t="shared" ref="D79:D110" si="13">IF(E79=$C$5,-1,IF(E79 =$C$6,1,IF(E79&gt;$C$6,2,0)))</f>
        <v>2</v>
      </c>
      <c r="E79" s="5">
        <f t="shared" si="12"/>
        <v>320</v>
      </c>
      <c r="F79" s="41" t="str">
        <f t="shared" si="10"/>
        <v xml:space="preserve"> </v>
      </c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</row>
    <row r="80" spans="1:81" x14ac:dyDescent="0.2">
      <c r="A80" s="5"/>
      <c r="B80" s="5"/>
      <c r="C80" s="5"/>
      <c r="D80" s="5">
        <f t="shared" si="13"/>
        <v>2</v>
      </c>
      <c r="E80" s="5">
        <f t="shared" ref="E80:E111" si="14">E79+$C$7</f>
        <v>325</v>
      </c>
      <c r="F80" s="41" t="str">
        <f t="shared" ref="F80:F143" si="15">IF(D80&lt;=1,E80," ")</f>
        <v xml:space="preserve"> 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</row>
    <row r="81" spans="1:81" x14ac:dyDescent="0.2">
      <c r="A81" s="5"/>
      <c r="B81" s="5"/>
      <c r="C81" s="5"/>
      <c r="D81" s="5">
        <f t="shared" si="13"/>
        <v>2</v>
      </c>
      <c r="E81" s="5">
        <f t="shared" si="14"/>
        <v>330</v>
      </c>
      <c r="F81" s="41" t="str">
        <f t="shared" si="15"/>
        <v xml:space="preserve"> 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</row>
    <row r="82" spans="1:81" x14ac:dyDescent="0.2">
      <c r="A82" s="5"/>
      <c r="B82" s="5"/>
      <c r="C82" s="5"/>
      <c r="D82" s="5">
        <f t="shared" si="13"/>
        <v>2</v>
      </c>
      <c r="E82" s="5">
        <f t="shared" si="14"/>
        <v>335</v>
      </c>
      <c r="F82" s="41" t="str">
        <f t="shared" si="15"/>
        <v xml:space="preserve"> </v>
      </c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</row>
    <row r="83" spans="1:81" x14ac:dyDescent="0.2">
      <c r="A83" s="5"/>
      <c r="B83" s="5"/>
      <c r="C83" s="5"/>
      <c r="D83" s="5">
        <f t="shared" si="13"/>
        <v>2</v>
      </c>
      <c r="E83" s="5">
        <f t="shared" si="14"/>
        <v>340</v>
      </c>
      <c r="F83" s="41" t="str">
        <f t="shared" si="15"/>
        <v xml:space="preserve"> </v>
      </c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</row>
    <row r="84" spans="1:81" x14ac:dyDescent="0.2">
      <c r="A84" s="5"/>
      <c r="B84" s="5"/>
      <c r="C84" s="5"/>
      <c r="D84" s="5">
        <f t="shared" si="13"/>
        <v>2</v>
      </c>
      <c r="E84" s="5">
        <f t="shared" si="14"/>
        <v>345</v>
      </c>
      <c r="F84" s="41" t="str">
        <f t="shared" si="15"/>
        <v xml:space="preserve"> </v>
      </c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</row>
    <row r="85" spans="1:81" x14ac:dyDescent="0.2">
      <c r="A85" s="5"/>
      <c r="B85" s="5"/>
      <c r="C85" s="5"/>
      <c r="D85" s="5">
        <f t="shared" si="13"/>
        <v>2</v>
      </c>
      <c r="E85" s="5">
        <f t="shared" si="14"/>
        <v>350</v>
      </c>
      <c r="F85" s="41" t="str">
        <f t="shared" si="15"/>
        <v xml:space="preserve"> </v>
      </c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</row>
    <row r="86" spans="1:81" x14ac:dyDescent="0.2">
      <c r="A86" s="5"/>
      <c r="B86" s="5"/>
      <c r="C86" s="5"/>
      <c r="D86" s="5">
        <f t="shared" si="13"/>
        <v>2</v>
      </c>
      <c r="E86" s="5">
        <f t="shared" si="14"/>
        <v>355</v>
      </c>
      <c r="F86" s="41" t="str">
        <f t="shared" si="15"/>
        <v xml:space="preserve"> </v>
      </c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</row>
    <row r="87" spans="1:81" x14ac:dyDescent="0.2">
      <c r="A87" s="5"/>
      <c r="B87" s="5"/>
      <c r="C87" s="5"/>
      <c r="D87" s="5">
        <f t="shared" si="13"/>
        <v>2</v>
      </c>
      <c r="E87" s="5">
        <f t="shared" si="14"/>
        <v>360</v>
      </c>
      <c r="F87" s="41" t="str">
        <f t="shared" si="15"/>
        <v xml:space="preserve"> 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</row>
    <row r="88" spans="1:81" x14ac:dyDescent="0.2">
      <c r="A88" s="5"/>
      <c r="B88" s="5"/>
      <c r="C88" s="5"/>
      <c r="D88" s="5">
        <f t="shared" si="13"/>
        <v>2</v>
      </c>
      <c r="E88" s="5">
        <f t="shared" si="14"/>
        <v>365</v>
      </c>
      <c r="F88" s="41" t="str">
        <f t="shared" si="15"/>
        <v xml:space="preserve"> </v>
      </c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</row>
    <row r="89" spans="1:81" x14ac:dyDescent="0.2">
      <c r="A89" s="5"/>
      <c r="B89" s="5"/>
      <c r="C89" s="5"/>
      <c r="D89" s="5">
        <f t="shared" si="13"/>
        <v>2</v>
      </c>
      <c r="E89" s="5">
        <f t="shared" si="14"/>
        <v>370</v>
      </c>
      <c r="F89" s="41" t="str">
        <f t="shared" si="15"/>
        <v xml:space="preserve"> </v>
      </c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</row>
    <row r="90" spans="1:81" x14ac:dyDescent="0.2">
      <c r="A90" s="5"/>
      <c r="B90" s="5"/>
      <c r="C90" s="5"/>
      <c r="D90" s="5">
        <f t="shared" si="13"/>
        <v>2</v>
      </c>
      <c r="E90" s="5">
        <f t="shared" si="14"/>
        <v>375</v>
      </c>
      <c r="F90" s="41" t="str">
        <f t="shared" si="15"/>
        <v xml:space="preserve"> </v>
      </c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</row>
    <row r="91" spans="1:81" x14ac:dyDescent="0.2">
      <c r="A91" s="5"/>
      <c r="B91" s="5"/>
      <c r="C91" s="5"/>
      <c r="D91" s="5">
        <f t="shared" si="13"/>
        <v>2</v>
      </c>
      <c r="E91" s="5">
        <f t="shared" si="14"/>
        <v>380</v>
      </c>
      <c r="F91" s="41" t="str">
        <f t="shared" si="15"/>
        <v xml:space="preserve"> </v>
      </c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</row>
    <row r="92" spans="1:81" x14ac:dyDescent="0.2">
      <c r="A92" s="5"/>
      <c r="B92" s="5"/>
      <c r="C92" s="5"/>
      <c r="D92" s="5">
        <f t="shared" si="13"/>
        <v>2</v>
      </c>
      <c r="E92" s="5">
        <f t="shared" si="14"/>
        <v>385</v>
      </c>
      <c r="F92" s="41" t="str">
        <f t="shared" si="15"/>
        <v xml:space="preserve"> </v>
      </c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</row>
    <row r="93" spans="1:81" x14ac:dyDescent="0.2">
      <c r="A93" s="5"/>
      <c r="B93" s="5"/>
      <c r="C93" s="5"/>
      <c r="D93" s="5">
        <f t="shared" si="13"/>
        <v>2</v>
      </c>
      <c r="E93" s="5">
        <f t="shared" si="14"/>
        <v>390</v>
      </c>
      <c r="F93" s="41" t="str">
        <f t="shared" si="15"/>
        <v xml:space="preserve"> </v>
      </c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</row>
    <row r="94" spans="1:81" x14ac:dyDescent="0.2">
      <c r="A94" s="5"/>
      <c r="B94" s="5"/>
      <c r="C94" s="5"/>
      <c r="D94" s="5">
        <f t="shared" si="13"/>
        <v>2</v>
      </c>
      <c r="E94" s="5">
        <f t="shared" si="14"/>
        <v>395</v>
      </c>
      <c r="F94" s="41" t="str">
        <f t="shared" si="15"/>
        <v xml:space="preserve"> </v>
      </c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</row>
    <row r="95" spans="1:81" x14ac:dyDescent="0.2">
      <c r="A95" s="5"/>
      <c r="B95" s="5"/>
      <c r="C95" s="5"/>
      <c r="D95" s="5">
        <f t="shared" si="13"/>
        <v>2</v>
      </c>
      <c r="E95" s="5">
        <f t="shared" si="14"/>
        <v>400</v>
      </c>
      <c r="F95" s="41" t="str">
        <f t="shared" si="15"/>
        <v xml:space="preserve"> </v>
      </c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</row>
    <row r="96" spans="1:81" x14ac:dyDescent="0.2">
      <c r="A96" s="5"/>
      <c r="B96" s="5"/>
      <c r="C96" s="5"/>
      <c r="D96" s="5">
        <f t="shared" si="13"/>
        <v>2</v>
      </c>
      <c r="E96" s="5">
        <f t="shared" si="14"/>
        <v>405</v>
      </c>
      <c r="F96" s="41" t="str">
        <f t="shared" si="15"/>
        <v xml:space="preserve"> </v>
      </c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</row>
    <row r="97" spans="1:81" x14ac:dyDescent="0.2">
      <c r="A97" s="5"/>
      <c r="B97" s="5"/>
      <c r="C97" s="5"/>
      <c r="D97" s="5">
        <f t="shared" si="13"/>
        <v>2</v>
      </c>
      <c r="E97" s="5">
        <f t="shared" si="14"/>
        <v>410</v>
      </c>
      <c r="F97" s="41" t="str">
        <f t="shared" si="15"/>
        <v xml:space="preserve"> </v>
      </c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</row>
    <row r="98" spans="1:81" x14ac:dyDescent="0.2">
      <c r="A98" s="5"/>
      <c r="B98" s="5"/>
      <c r="C98" s="5"/>
      <c r="D98" s="5">
        <f t="shared" si="13"/>
        <v>2</v>
      </c>
      <c r="E98" s="5">
        <f t="shared" si="14"/>
        <v>415</v>
      </c>
      <c r="F98" s="41" t="str">
        <f t="shared" si="15"/>
        <v xml:space="preserve"> </v>
      </c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</row>
    <row r="99" spans="1:81" x14ac:dyDescent="0.2">
      <c r="A99" s="5"/>
      <c r="B99" s="5"/>
      <c r="C99" s="5"/>
      <c r="D99" s="5">
        <f t="shared" si="13"/>
        <v>2</v>
      </c>
      <c r="E99" s="5">
        <f t="shared" si="14"/>
        <v>420</v>
      </c>
      <c r="F99" s="41" t="str">
        <f t="shared" si="15"/>
        <v xml:space="preserve"> 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</row>
    <row r="100" spans="1:81" x14ac:dyDescent="0.2">
      <c r="A100" s="5"/>
      <c r="B100" s="5"/>
      <c r="C100" s="5"/>
      <c r="D100" s="5">
        <f t="shared" si="13"/>
        <v>2</v>
      </c>
      <c r="E100" s="5">
        <f t="shared" si="14"/>
        <v>425</v>
      </c>
      <c r="F100" s="41" t="str">
        <f t="shared" si="15"/>
        <v xml:space="preserve"> </v>
      </c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</row>
    <row r="101" spans="1:81" x14ac:dyDescent="0.2">
      <c r="A101" s="5"/>
      <c r="B101" s="5"/>
      <c r="C101" s="5"/>
      <c r="D101" s="5">
        <f t="shared" si="13"/>
        <v>2</v>
      </c>
      <c r="E101" s="5">
        <f t="shared" si="14"/>
        <v>430</v>
      </c>
      <c r="F101" s="41" t="str">
        <f t="shared" si="15"/>
        <v xml:space="preserve"> </v>
      </c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</row>
    <row r="102" spans="1:81" x14ac:dyDescent="0.2">
      <c r="A102" s="5"/>
      <c r="B102" s="5"/>
      <c r="C102" s="5"/>
      <c r="D102" s="5">
        <f t="shared" si="13"/>
        <v>2</v>
      </c>
      <c r="E102" s="5">
        <f t="shared" si="14"/>
        <v>435</v>
      </c>
      <c r="F102" s="41" t="str">
        <f t="shared" si="15"/>
        <v xml:space="preserve"> </v>
      </c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</row>
    <row r="103" spans="1:81" x14ac:dyDescent="0.2">
      <c r="A103" s="5"/>
      <c r="B103" s="5"/>
      <c r="C103" s="5"/>
      <c r="D103" s="5">
        <f t="shared" si="13"/>
        <v>2</v>
      </c>
      <c r="E103" s="5">
        <f t="shared" si="14"/>
        <v>440</v>
      </c>
      <c r="F103" s="41" t="str">
        <f t="shared" si="15"/>
        <v xml:space="preserve"> </v>
      </c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</row>
    <row r="104" spans="1:81" x14ac:dyDescent="0.2">
      <c r="A104" s="5"/>
      <c r="B104" s="5"/>
      <c r="C104" s="5"/>
      <c r="D104" s="5">
        <f t="shared" si="13"/>
        <v>2</v>
      </c>
      <c r="E104" s="5">
        <f t="shared" si="14"/>
        <v>445</v>
      </c>
      <c r="F104" s="41" t="str">
        <f t="shared" si="15"/>
        <v xml:space="preserve"> </v>
      </c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</row>
    <row r="105" spans="1:81" x14ac:dyDescent="0.2">
      <c r="A105" s="5"/>
      <c r="B105" s="5"/>
      <c r="C105" s="5"/>
      <c r="D105" s="5">
        <f t="shared" si="13"/>
        <v>2</v>
      </c>
      <c r="E105" s="5">
        <f t="shared" si="14"/>
        <v>450</v>
      </c>
      <c r="F105" s="41" t="str">
        <f t="shared" si="15"/>
        <v xml:space="preserve"> </v>
      </c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</row>
    <row r="106" spans="1:81" x14ac:dyDescent="0.2">
      <c r="A106" s="5"/>
      <c r="B106" s="5"/>
      <c r="C106" s="5"/>
      <c r="D106" s="5">
        <f t="shared" si="13"/>
        <v>2</v>
      </c>
      <c r="E106" s="5">
        <f t="shared" si="14"/>
        <v>455</v>
      </c>
      <c r="F106" s="41" t="str">
        <f t="shared" si="15"/>
        <v xml:space="preserve"> </v>
      </c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</row>
    <row r="107" spans="1:81" x14ac:dyDescent="0.2">
      <c r="A107" s="5"/>
      <c r="B107" s="5"/>
      <c r="C107" s="5"/>
      <c r="D107" s="5">
        <f t="shared" si="13"/>
        <v>2</v>
      </c>
      <c r="E107" s="5">
        <f t="shared" si="14"/>
        <v>460</v>
      </c>
      <c r="F107" s="41" t="str">
        <f t="shared" si="15"/>
        <v xml:space="preserve"> </v>
      </c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</row>
    <row r="108" spans="1:81" x14ac:dyDescent="0.2">
      <c r="A108" s="5"/>
      <c r="B108" s="5"/>
      <c r="C108" s="5"/>
      <c r="D108" s="5">
        <f t="shared" si="13"/>
        <v>2</v>
      </c>
      <c r="E108" s="5">
        <f t="shared" si="14"/>
        <v>465</v>
      </c>
      <c r="F108" s="41" t="str">
        <f t="shared" si="15"/>
        <v xml:space="preserve"> </v>
      </c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</row>
    <row r="109" spans="1:81" x14ac:dyDescent="0.2">
      <c r="A109" s="5"/>
      <c r="B109" s="5"/>
      <c r="C109" s="5"/>
      <c r="D109" s="5">
        <f t="shared" si="13"/>
        <v>2</v>
      </c>
      <c r="E109" s="5">
        <f t="shared" si="14"/>
        <v>470</v>
      </c>
      <c r="F109" s="41" t="str">
        <f t="shared" si="15"/>
        <v xml:space="preserve"> 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</row>
    <row r="110" spans="1:81" x14ac:dyDescent="0.2">
      <c r="A110" s="5"/>
      <c r="B110" s="5"/>
      <c r="C110" s="5"/>
      <c r="D110" s="5">
        <f t="shared" si="13"/>
        <v>2</v>
      </c>
      <c r="E110" s="5">
        <f t="shared" si="14"/>
        <v>475</v>
      </c>
      <c r="F110" s="41" t="str">
        <f t="shared" si="15"/>
        <v xml:space="preserve"> 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</row>
    <row r="111" spans="1:81" x14ac:dyDescent="0.2">
      <c r="A111" s="5"/>
      <c r="B111" s="5"/>
      <c r="C111" s="5"/>
      <c r="D111" s="5">
        <f t="shared" ref="D111:D142" si="16">IF(E111=$C$5,-1,IF(E111 =$C$6,1,IF(E111&gt;$C$6,2,0)))</f>
        <v>2</v>
      </c>
      <c r="E111" s="5">
        <f t="shared" si="14"/>
        <v>480</v>
      </c>
      <c r="F111" s="41" t="str">
        <f t="shared" si="15"/>
        <v xml:space="preserve"> </v>
      </c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</row>
    <row r="112" spans="1:81" x14ac:dyDescent="0.2">
      <c r="A112" s="5"/>
      <c r="B112" s="5"/>
      <c r="C112" s="5"/>
      <c r="D112" s="5">
        <f t="shared" si="16"/>
        <v>2</v>
      </c>
      <c r="E112" s="5">
        <f t="shared" ref="E112:E143" si="17">E111+$C$7</f>
        <v>485</v>
      </c>
      <c r="F112" s="41" t="str">
        <f t="shared" si="15"/>
        <v xml:space="preserve"> </v>
      </c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</row>
    <row r="113" spans="1:81" x14ac:dyDescent="0.2">
      <c r="A113" s="5"/>
      <c r="B113" s="5"/>
      <c r="C113" s="5"/>
      <c r="D113" s="5">
        <f t="shared" si="16"/>
        <v>2</v>
      </c>
      <c r="E113" s="5">
        <f t="shared" si="17"/>
        <v>490</v>
      </c>
      <c r="F113" s="41" t="str">
        <f t="shared" si="15"/>
        <v xml:space="preserve"> 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</row>
    <row r="114" spans="1:81" x14ac:dyDescent="0.2">
      <c r="A114" s="5"/>
      <c r="B114" s="5"/>
      <c r="C114" s="5"/>
      <c r="D114" s="5">
        <f t="shared" si="16"/>
        <v>2</v>
      </c>
      <c r="E114" s="5">
        <f t="shared" si="17"/>
        <v>495</v>
      </c>
      <c r="F114" s="41" t="str">
        <f t="shared" si="15"/>
        <v xml:space="preserve"> </v>
      </c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</row>
    <row r="115" spans="1:81" x14ac:dyDescent="0.2">
      <c r="A115" s="5"/>
      <c r="B115" s="5"/>
      <c r="C115" s="5"/>
      <c r="D115" s="5">
        <f t="shared" si="16"/>
        <v>2</v>
      </c>
      <c r="E115" s="5">
        <f t="shared" si="17"/>
        <v>500</v>
      </c>
      <c r="F115" s="41" t="str">
        <f t="shared" si="15"/>
        <v xml:space="preserve"> </v>
      </c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</row>
    <row r="116" spans="1:81" x14ac:dyDescent="0.2">
      <c r="A116" s="5"/>
      <c r="B116" s="5"/>
      <c r="C116" s="5"/>
      <c r="D116" s="5">
        <f t="shared" si="16"/>
        <v>2</v>
      </c>
      <c r="E116" s="5">
        <f t="shared" si="17"/>
        <v>505</v>
      </c>
      <c r="F116" s="41" t="str">
        <f t="shared" si="15"/>
        <v xml:space="preserve"> </v>
      </c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</row>
    <row r="117" spans="1:81" x14ac:dyDescent="0.2">
      <c r="A117" s="5"/>
      <c r="B117" s="5"/>
      <c r="C117" s="5"/>
      <c r="D117" s="5">
        <f t="shared" si="16"/>
        <v>2</v>
      </c>
      <c r="E117" s="5">
        <f t="shared" si="17"/>
        <v>510</v>
      </c>
      <c r="F117" s="41" t="str">
        <f t="shared" si="15"/>
        <v xml:space="preserve"> </v>
      </c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</row>
    <row r="118" spans="1:81" x14ac:dyDescent="0.2">
      <c r="A118" s="5"/>
      <c r="B118" s="5"/>
      <c r="C118" s="5"/>
      <c r="D118" s="5">
        <f t="shared" si="16"/>
        <v>2</v>
      </c>
      <c r="E118" s="5">
        <f t="shared" si="17"/>
        <v>515</v>
      </c>
      <c r="F118" s="41" t="str">
        <f t="shared" si="15"/>
        <v xml:space="preserve"> </v>
      </c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</row>
    <row r="119" spans="1:81" x14ac:dyDescent="0.2">
      <c r="A119" s="5"/>
      <c r="B119" s="5"/>
      <c r="C119" s="5"/>
      <c r="D119" s="5">
        <f t="shared" si="16"/>
        <v>2</v>
      </c>
      <c r="E119" s="5">
        <f t="shared" si="17"/>
        <v>520</v>
      </c>
      <c r="F119" s="41" t="str">
        <f t="shared" si="15"/>
        <v xml:space="preserve"> </v>
      </c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</row>
    <row r="120" spans="1:81" x14ac:dyDescent="0.2">
      <c r="A120" s="5"/>
      <c r="B120" s="5"/>
      <c r="C120" s="5"/>
      <c r="D120" s="5">
        <f t="shared" si="16"/>
        <v>2</v>
      </c>
      <c r="E120" s="5">
        <f t="shared" si="17"/>
        <v>525</v>
      </c>
      <c r="F120" s="41" t="str">
        <f t="shared" si="15"/>
        <v xml:space="preserve"> </v>
      </c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</row>
    <row r="121" spans="1:81" x14ac:dyDescent="0.2">
      <c r="A121" s="5"/>
      <c r="B121" s="5"/>
      <c r="C121" s="5"/>
      <c r="D121" s="5">
        <f t="shared" si="16"/>
        <v>2</v>
      </c>
      <c r="E121" s="5">
        <f t="shared" si="17"/>
        <v>530</v>
      </c>
      <c r="F121" s="41" t="str">
        <f t="shared" si="15"/>
        <v xml:space="preserve"> </v>
      </c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</row>
    <row r="122" spans="1:81" x14ac:dyDescent="0.2">
      <c r="A122" s="5"/>
      <c r="B122" s="5"/>
      <c r="C122" s="5"/>
      <c r="D122" s="5">
        <f t="shared" si="16"/>
        <v>2</v>
      </c>
      <c r="E122" s="5">
        <f t="shared" si="17"/>
        <v>535</v>
      </c>
      <c r="F122" s="41" t="str">
        <f t="shared" si="15"/>
        <v xml:space="preserve"> 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</row>
    <row r="123" spans="1:81" x14ac:dyDescent="0.2">
      <c r="A123" s="5"/>
      <c r="B123" s="5"/>
      <c r="C123" s="5"/>
      <c r="D123" s="5">
        <f t="shared" si="16"/>
        <v>2</v>
      </c>
      <c r="E123" s="5">
        <f t="shared" si="17"/>
        <v>540</v>
      </c>
      <c r="F123" s="41" t="str">
        <f t="shared" si="15"/>
        <v xml:space="preserve"> </v>
      </c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</row>
    <row r="124" spans="1:81" x14ac:dyDescent="0.2">
      <c r="A124" s="5"/>
      <c r="B124" s="5"/>
      <c r="C124" s="5"/>
      <c r="D124" s="5">
        <f t="shared" si="16"/>
        <v>2</v>
      </c>
      <c r="E124" s="5">
        <f t="shared" si="17"/>
        <v>545</v>
      </c>
      <c r="F124" s="41" t="str">
        <f t="shared" si="15"/>
        <v xml:space="preserve"> </v>
      </c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</row>
    <row r="125" spans="1:81" x14ac:dyDescent="0.2">
      <c r="A125" s="5"/>
      <c r="B125" s="5"/>
      <c r="C125" s="5"/>
      <c r="D125" s="5">
        <f t="shared" si="16"/>
        <v>2</v>
      </c>
      <c r="E125" s="5">
        <f t="shared" si="17"/>
        <v>550</v>
      </c>
      <c r="F125" s="41" t="str">
        <f t="shared" si="15"/>
        <v xml:space="preserve"> </v>
      </c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</row>
    <row r="126" spans="1:81" x14ac:dyDescent="0.2">
      <c r="A126" s="5"/>
      <c r="B126" s="5"/>
      <c r="C126" s="5"/>
      <c r="D126" s="5">
        <f t="shared" si="16"/>
        <v>2</v>
      </c>
      <c r="E126" s="5">
        <f t="shared" si="17"/>
        <v>555</v>
      </c>
      <c r="F126" s="41" t="str">
        <f t="shared" si="15"/>
        <v xml:space="preserve"> </v>
      </c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</row>
    <row r="127" spans="1:81" x14ac:dyDescent="0.2">
      <c r="A127" s="5"/>
      <c r="B127" s="5"/>
      <c r="C127" s="5"/>
      <c r="D127" s="5">
        <f t="shared" si="16"/>
        <v>2</v>
      </c>
      <c r="E127" s="5">
        <f t="shared" si="17"/>
        <v>560</v>
      </c>
      <c r="F127" s="41" t="str">
        <f t="shared" si="15"/>
        <v xml:space="preserve"> </v>
      </c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</row>
    <row r="128" spans="1:81" x14ac:dyDescent="0.2">
      <c r="A128" s="5"/>
      <c r="B128" s="5"/>
      <c r="C128" s="5"/>
      <c r="D128" s="5">
        <f t="shared" si="16"/>
        <v>2</v>
      </c>
      <c r="E128" s="5">
        <f t="shared" si="17"/>
        <v>565</v>
      </c>
      <c r="F128" s="41" t="str">
        <f t="shared" si="15"/>
        <v xml:space="preserve"> </v>
      </c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</row>
    <row r="129" spans="1:81" x14ac:dyDescent="0.2">
      <c r="A129" s="5"/>
      <c r="B129" s="5"/>
      <c r="C129" s="5"/>
      <c r="D129" s="5">
        <f t="shared" si="16"/>
        <v>2</v>
      </c>
      <c r="E129" s="5">
        <f t="shared" si="17"/>
        <v>570</v>
      </c>
      <c r="F129" s="41" t="str">
        <f t="shared" si="15"/>
        <v xml:space="preserve"> </v>
      </c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</row>
    <row r="130" spans="1:81" x14ac:dyDescent="0.2">
      <c r="A130" s="5"/>
      <c r="B130" s="5"/>
      <c r="C130" s="5"/>
      <c r="D130" s="5">
        <f t="shared" si="16"/>
        <v>2</v>
      </c>
      <c r="E130" s="5">
        <f t="shared" si="17"/>
        <v>575</v>
      </c>
      <c r="F130" s="41" t="str">
        <f t="shared" si="15"/>
        <v xml:space="preserve"> </v>
      </c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</row>
    <row r="131" spans="1:81" x14ac:dyDescent="0.2">
      <c r="A131" s="5"/>
      <c r="B131" s="5"/>
      <c r="C131" s="5"/>
      <c r="D131" s="5">
        <f t="shared" si="16"/>
        <v>2</v>
      </c>
      <c r="E131" s="5">
        <f t="shared" si="17"/>
        <v>580</v>
      </c>
      <c r="F131" s="41" t="str">
        <f t="shared" si="15"/>
        <v xml:space="preserve"> </v>
      </c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</row>
    <row r="132" spans="1:81" x14ac:dyDescent="0.2">
      <c r="A132" s="5"/>
      <c r="B132" s="5"/>
      <c r="C132" s="5"/>
      <c r="D132" s="5">
        <f t="shared" si="16"/>
        <v>2</v>
      </c>
      <c r="E132" s="5">
        <f t="shared" si="17"/>
        <v>585</v>
      </c>
      <c r="F132" s="41" t="str">
        <f t="shared" si="15"/>
        <v xml:space="preserve"> </v>
      </c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</row>
    <row r="133" spans="1:81" x14ac:dyDescent="0.2">
      <c r="A133" s="5"/>
      <c r="B133" s="5"/>
      <c r="C133" s="5"/>
      <c r="D133" s="5">
        <f t="shared" si="16"/>
        <v>2</v>
      </c>
      <c r="E133" s="5">
        <f t="shared" si="17"/>
        <v>590</v>
      </c>
      <c r="F133" s="41" t="str">
        <f t="shared" si="15"/>
        <v xml:space="preserve"> </v>
      </c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</row>
    <row r="134" spans="1:81" x14ac:dyDescent="0.2">
      <c r="A134" s="5"/>
      <c r="B134" s="5"/>
      <c r="C134" s="5"/>
      <c r="D134" s="5">
        <f t="shared" si="16"/>
        <v>2</v>
      </c>
      <c r="E134" s="5">
        <f t="shared" si="17"/>
        <v>595</v>
      </c>
      <c r="F134" s="41" t="str">
        <f t="shared" si="15"/>
        <v xml:space="preserve"> </v>
      </c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</row>
    <row r="135" spans="1:81" x14ac:dyDescent="0.2">
      <c r="A135" s="5"/>
      <c r="B135" s="5"/>
      <c r="C135" s="5"/>
      <c r="D135" s="5">
        <f t="shared" si="16"/>
        <v>2</v>
      </c>
      <c r="E135" s="5">
        <f t="shared" si="17"/>
        <v>600</v>
      </c>
      <c r="F135" s="41" t="str">
        <f t="shared" si="15"/>
        <v xml:space="preserve"> </v>
      </c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</row>
    <row r="136" spans="1:81" x14ac:dyDescent="0.2">
      <c r="A136" s="5"/>
      <c r="B136" s="5"/>
      <c r="C136" s="5"/>
      <c r="D136" s="5">
        <f t="shared" si="16"/>
        <v>2</v>
      </c>
      <c r="E136" s="5">
        <f t="shared" si="17"/>
        <v>605</v>
      </c>
      <c r="F136" s="41" t="str">
        <f t="shared" si="15"/>
        <v xml:space="preserve"> </v>
      </c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</row>
    <row r="137" spans="1:81" x14ac:dyDescent="0.2">
      <c r="A137" s="5"/>
      <c r="B137" s="5"/>
      <c r="C137" s="5"/>
      <c r="D137" s="5">
        <f t="shared" si="16"/>
        <v>2</v>
      </c>
      <c r="E137" s="5">
        <f t="shared" si="17"/>
        <v>610</v>
      </c>
      <c r="F137" s="41" t="str">
        <f t="shared" si="15"/>
        <v xml:space="preserve"> </v>
      </c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</row>
    <row r="138" spans="1:81" x14ac:dyDescent="0.2">
      <c r="A138" s="5"/>
      <c r="B138" s="5"/>
      <c r="C138" s="5"/>
      <c r="D138" s="5">
        <f t="shared" si="16"/>
        <v>2</v>
      </c>
      <c r="E138" s="5">
        <f t="shared" si="17"/>
        <v>615</v>
      </c>
      <c r="F138" s="41" t="str">
        <f t="shared" si="15"/>
        <v xml:space="preserve"> </v>
      </c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</row>
    <row r="139" spans="1:81" x14ac:dyDescent="0.2">
      <c r="A139" s="5"/>
      <c r="B139" s="5"/>
      <c r="C139" s="5"/>
      <c r="D139" s="5">
        <f t="shared" si="16"/>
        <v>2</v>
      </c>
      <c r="E139" s="5">
        <f t="shared" si="17"/>
        <v>620</v>
      </c>
      <c r="F139" s="41" t="str">
        <f t="shared" si="15"/>
        <v xml:space="preserve"> </v>
      </c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</row>
    <row r="140" spans="1:81" x14ac:dyDescent="0.2">
      <c r="A140" s="5"/>
      <c r="B140" s="5"/>
      <c r="C140" s="5"/>
      <c r="D140" s="5">
        <f t="shared" si="16"/>
        <v>2</v>
      </c>
      <c r="E140" s="5">
        <f t="shared" si="17"/>
        <v>625</v>
      </c>
      <c r="F140" s="41" t="str">
        <f t="shared" si="15"/>
        <v xml:space="preserve"> </v>
      </c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</row>
    <row r="141" spans="1:81" x14ac:dyDescent="0.2">
      <c r="A141" s="5"/>
      <c r="B141" s="5"/>
      <c r="C141" s="5"/>
      <c r="D141" s="5">
        <f t="shared" si="16"/>
        <v>2</v>
      </c>
      <c r="E141" s="5">
        <f t="shared" si="17"/>
        <v>630</v>
      </c>
      <c r="F141" s="41" t="str">
        <f t="shared" si="15"/>
        <v xml:space="preserve"> </v>
      </c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</row>
    <row r="142" spans="1:81" x14ac:dyDescent="0.2">
      <c r="A142" s="5"/>
      <c r="B142" s="5"/>
      <c r="C142" s="5"/>
      <c r="D142" s="5">
        <f t="shared" si="16"/>
        <v>2</v>
      </c>
      <c r="E142" s="5">
        <f t="shared" si="17"/>
        <v>635</v>
      </c>
      <c r="F142" s="41" t="str">
        <f t="shared" si="15"/>
        <v xml:space="preserve"> </v>
      </c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</row>
    <row r="143" spans="1:81" x14ac:dyDescent="0.2">
      <c r="A143" s="5"/>
      <c r="B143" s="5"/>
      <c r="C143" s="5"/>
      <c r="D143" s="5">
        <f t="shared" ref="D143:D174" si="18">IF(E143=$C$5,-1,IF(E143 =$C$6,1,IF(E143&gt;$C$6,2,0)))</f>
        <v>2</v>
      </c>
      <c r="E143" s="5">
        <f t="shared" si="17"/>
        <v>640</v>
      </c>
      <c r="F143" s="41" t="str">
        <f t="shared" si="15"/>
        <v xml:space="preserve"> </v>
      </c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</row>
    <row r="144" spans="1:81" x14ac:dyDescent="0.2">
      <c r="A144" s="5"/>
      <c r="B144" s="5"/>
      <c r="C144" s="5"/>
      <c r="D144" s="5">
        <f t="shared" si="18"/>
        <v>2</v>
      </c>
      <c r="E144" s="5">
        <f t="shared" ref="E144:E175" si="19">E143+$C$7</f>
        <v>645</v>
      </c>
      <c r="F144" s="41" t="str">
        <f t="shared" ref="F144:F200" si="20">IF(D144&lt;=1,E144," ")</f>
        <v xml:space="preserve"> </v>
      </c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</row>
    <row r="145" spans="1:81" x14ac:dyDescent="0.2">
      <c r="A145" s="5"/>
      <c r="B145" s="5"/>
      <c r="C145" s="5"/>
      <c r="D145" s="5">
        <f t="shared" si="18"/>
        <v>2</v>
      </c>
      <c r="E145" s="5">
        <f t="shared" si="19"/>
        <v>650</v>
      </c>
      <c r="F145" s="41" t="str">
        <f t="shared" si="20"/>
        <v xml:space="preserve"> </v>
      </c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</row>
    <row r="146" spans="1:81" x14ac:dyDescent="0.2">
      <c r="A146" s="5"/>
      <c r="B146" s="5"/>
      <c r="C146" s="5"/>
      <c r="D146" s="5">
        <f t="shared" si="18"/>
        <v>2</v>
      </c>
      <c r="E146" s="5">
        <f t="shared" si="19"/>
        <v>655</v>
      </c>
      <c r="F146" s="41" t="str">
        <f t="shared" si="20"/>
        <v xml:space="preserve"> </v>
      </c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</row>
    <row r="147" spans="1:81" x14ac:dyDescent="0.2">
      <c r="A147" s="5"/>
      <c r="B147" s="5"/>
      <c r="C147" s="5"/>
      <c r="D147" s="5">
        <f t="shared" si="18"/>
        <v>2</v>
      </c>
      <c r="E147" s="5">
        <f t="shared" si="19"/>
        <v>660</v>
      </c>
      <c r="F147" s="41" t="str">
        <f t="shared" si="20"/>
        <v xml:space="preserve"> </v>
      </c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</row>
    <row r="148" spans="1:81" x14ac:dyDescent="0.2">
      <c r="A148" s="5"/>
      <c r="B148" s="5"/>
      <c r="C148" s="5"/>
      <c r="D148" s="5">
        <f t="shared" si="18"/>
        <v>2</v>
      </c>
      <c r="E148" s="5">
        <f t="shared" si="19"/>
        <v>665</v>
      </c>
      <c r="F148" s="41" t="str">
        <f t="shared" si="20"/>
        <v xml:space="preserve"> </v>
      </c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</row>
    <row r="149" spans="1:81" x14ac:dyDescent="0.2">
      <c r="A149" s="5"/>
      <c r="B149" s="5"/>
      <c r="C149" s="5"/>
      <c r="D149" s="5">
        <f t="shared" si="18"/>
        <v>2</v>
      </c>
      <c r="E149" s="5">
        <f t="shared" si="19"/>
        <v>670</v>
      </c>
      <c r="F149" s="41" t="str">
        <f t="shared" si="20"/>
        <v xml:space="preserve"> </v>
      </c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</row>
    <row r="150" spans="1:81" x14ac:dyDescent="0.2">
      <c r="A150" s="5"/>
      <c r="B150" s="5"/>
      <c r="C150" s="5"/>
      <c r="D150" s="5">
        <f t="shared" si="18"/>
        <v>2</v>
      </c>
      <c r="E150" s="5">
        <f t="shared" si="19"/>
        <v>675</v>
      </c>
      <c r="F150" s="41" t="str">
        <f t="shared" si="20"/>
        <v xml:space="preserve"> </v>
      </c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</row>
    <row r="151" spans="1:81" x14ac:dyDescent="0.2">
      <c r="A151" s="5"/>
      <c r="B151" s="5"/>
      <c r="C151" s="5"/>
      <c r="D151" s="5">
        <f t="shared" si="18"/>
        <v>2</v>
      </c>
      <c r="E151" s="5">
        <f t="shared" si="19"/>
        <v>680</v>
      </c>
      <c r="F151" s="41" t="str">
        <f t="shared" si="20"/>
        <v xml:space="preserve"> </v>
      </c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</row>
    <row r="152" spans="1:81" x14ac:dyDescent="0.2">
      <c r="A152" s="5"/>
      <c r="B152" s="5"/>
      <c r="C152" s="5"/>
      <c r="D152" s="5">
        <f t="shared" si="18"/>
        <v>2</v>
      </c>
      <c r="E152" s="5">
        <f t="shared" si="19"/>
        <v>685</v>
      </c>
      <c r="F152" s="41" t="str">
        <f t="shared" si="20"/>
        <v xml:space="preserve"> </v>
      </c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</row>
    <row r="153" spans="1:81" x14ac:dyDescent="0.2">
      <c r="A153" s="5"/>
      <c r="B153" s="5"/>
      <c r="C153" s="5"/>
      <c r="D153" s="5">
        <f t="shared" si="18"/>
        <v>2</v>
      </c>
      <c r="E153" s="5">
        <f t="shared" si="19"/>
        <v>690</v>
      </c>
      <c r="F153" s="41" t="str">
        <f t="shared" si="20"/>
        <v xml:space="preserve"> </v>
      </c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</row>
    <row r="154" spans="1:81" x14ac:dyDescent="0.2">
      <c r="A154" s="5"/>
      <c r="B154" s="5"/>
      <c r="C154" s="5"/>
      <c r="D154" s="5">
        <f t="shared" si="18"/>
        <v>2</v>
      </c>
      <c r="E154" s="5">
        <f t="shared" si="19"/>
        <v>695</v>
      </c>
      <c r="F154" s="41" t="str">
        <f t="shared" si="20"/>
        <v xml:space="preserve"> </v>
      </c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</row>
    <row r="155" spans="1:81" x14ac:dyDescent="0.2">
      <c r="A155" s="5"/>
      <c r="B155" s="5"/>
      <c r="C155" s="5"/>
      <c r="D155" s="5">
        <f t="shared" si="18"/>
        <v>2</v>
      </c>
      <c r="E155" s="5">
        <f t="shared" si="19"/>
        <v>700</v>
      </c>
      <c r="F155" s="41" t="str">
        <f t="shared" si="20"/>
        <v xml:space="preserve"> </v>
      </c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</row>
    <row r="156" spans="1:81" x14ac:dyDescent="0.2">
      <c r="A156" s="5"/>
      <c r="B156" s="5"/>
      <c r="C156" s="5"/>
      <c r="D156" s="5">
        <f t="shared" si="18"/>
        <v>2</v>
      </c>
      <c r="E156" s="5">
        <f t="shared" si="19"/>
        <v>705</v>
      </c>
      <c r="F156" s="41" t="str">
        <f t="shared" si="20"/>
        <v xml:space="preserve"> 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</row>
    <row r="157" spans="1:81" x14ac:dyDescent="0.2">
      <c r="A157" s="5"/>
      <c r="B157" s="5"/>
      <c r="C157" s="5"/>
      <c r="D157" s="5">
        <f t="shared" si="18"/>
        <v>2</v>
      </c>
      <c r="E157" s="5">
        <f t="shared" si="19"/>
        <v>710</v>
      </c>
      <c r="F157" s="41" t="str">
        <f t="shared" si="20"/>
        <v xml:space="preserve"> </v>
      </c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</row>
    <row r="158" spans="1:81" x14ac:dyDescent="0.2">
      <c r="A158" s="5"/>
      <c r="B158" s="5"/>
      <c r="C158" s="5"/>
      <c r="D158" s="5">
        <f t="shared" si="18"/>
        <v>2</v>
      </c>
      <c r="E158" s="5">
        <f t="shared" si="19"/>
        <v>715</v>
      </c>
      <c r="F158" s="41" t="str">
        <f t="shared" si="20"/>
        <v xml:space="preserve"> </v>
      </c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</row>
    <row r="159" spans="1:81" x14ac:dyDescent="0.2">
      <c r="A159" s="5"/>
      <c r="B159" s="5"/>
      <c r="C159" s="5"/>
      <c r="D159" s="5">
        <f t="shared" si="18"/>
        <v>2</v>
      </c>
      <c r="E159" s="5">
        <f t="shared" si="19"/>
        <v>720</v>
      </c>
      <c r="F159" s="41" t="str">
        <f t="shared" si="20"/>
        <v xml:space="preserve"> </v>
      </c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</row>
    <row r="160" spans="1:81" x14ac:dyDescent="0.2">
      <c r="A160" s="5"/>
      <c r="B160" s="5"/>
      <c r="C160" s="5"/>
      <c r="D160" s="5">
        <f t="shared" si="18"/>
        <v>2</v>
      </c>
      <c r="E160" s="5">
        <f t="shared" si="19"/>
        <v>725</v>
      </c>
      <c r="F160" s="41" t="str">
        <f t="shared" si="20"/>
        <v xml:space="preserve"> 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</row>
    <row r="161" spans="1:81" x14ac:dyDescent="0.2">
      <c r="A161" s="5"/>
      <c r="B161" s="5"/>
      <c r="C161" s="5"/>
      <c r="D161" s="5">
        <f t="shared" si="18"/>
        <v>2</v>
      </c>
      <c r="E161" s="5">
        <f t="shared" si="19"/>
        <v>730</v>
      </c>
      <c r="F161" s="41" t="str">
        <f t="shared" si="20"/>
        <v xml:space="preserve"> </v>
      </c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</row>
    <row r="162" spans="1:81" x14ac:dyDescent="0.2">
      <c r="A162" s="5"/>
      <c r="B162" s="5"/>
      <c r="C162" s="5"/>
      <c r="D162" s="5">
        <f t="shared" si="18"/>
        <v>2</v>
      </c>
      <c r="E162" s="5">
        <f t="shared" si="19"/>
        <v>735</v>
      </c>
      <c r="F162" s="41" t="str">
        <f t="shared" si="20"/>
        <v xml:space="preserve"> </v>
      </c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</row>
    <row r="163" spans="1:81" x14ac:dyDescent="0.2">
      <c r="A163" s="5"/>
      <c r="B163" s="5"/>
      <c r="C163" s="5"/>
      <c r="D163" s="5">
        <f t="shared" si="18"/>
        <v>2</v>
      </c>
      <c r="E163" s="5">
        <f t="shared" si="19"/>
        <v>740</v>
      </c>
      <c r="F163" s="41" t="str">
        <f t="shared" si="20"/>
        <v xml:space="preserve"> </v>
      </c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</row>
    <row r="164" spans="1:81" x14ac:dyDescent="0.2">
      <c r="A164" s="5"/>
      <c r="B164" s="5"/>
      <c r="C164" s="5"/>
      <c r="D164" s="5">
        <f t="shared" si="18"/>
        <v>2</v>
      </c>
      <c r="E164" s="5">
        <f t="shared" si="19"/>
        <v>745</v>
      </c>
      <c r="F164" s="41" t="str">
        <f t="shared" si="20"/>
        <v xml:space="preserve"> </v>
      </c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</row>
    <row r="165" spans="1:81" x14ac:dyDescent="0.2">
      <c r="A165" s="5"/>
      <c r="B165" s="5"/>
      <c r="C165" s="5"/>
      <c r="D165" s="5">
        <f t="shared" si="18"/>
        <v>2</v>
      </c>
      <c r="E165" s="5">
        <f t="shared" si="19"/>
        <v>750</v>
      </c>
      <c r="F165" s="41" t="str">
        <f t="shared" si="20"/>
        <v xml:space="preserve"> </v>
      </c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</row>
    <row r="166" spans="1:81" x14ac:dyDescent="0.2">
      <c r="A166" s="5"/>
      <c r="B166" s="5"/>
      <c r="C166" s="5"/>
      <c r="D166" s="5">
        <f t="shared" si="18"/>
        <v>2</v>
      </c>
      <c r="E166" s="5">
        <f t="shared" si="19"/>
        <v>755</v>
      </c>
      <c r="F166" s="41" t="str">
        <f t="shared" si="20"/>
        <v xml:space="preserve"> </v>
      </c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</row>
    <row r="167" spans="1:81" x14ac:dyDescent="0.2">
      <c r="A167" s="5"/>
      <c r="B167" s="5"/>
      <c r="C167" s="5"/>
      <c r="D167" s="5">
        <f t="shared" si="18"/>
        <v>2</v>
      </c>
      <c r="E167" s="5">
        <f t="shared" si="19"/>
        <v>760</v>
      </c>
      <c r="F167" s="41" t="str">
        <f t="shared" si="20"/>
        <v xml:space="preserve"> 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</row>
    <row r="168" spans="1:81" x14ac:dyDescent="0.2">
      <c r="A168" s="5"/>
      <c r="B168" s="5"/>
      <c r="C168" s="5"/>
      <c r="D168" s="5">
        <f t="shared" si="18"/>
        <v>2</v>
      </c>
      <c r="E168" s="5">
        <f t="shared" si="19"/>
        <v>765</v>
      </c>
      <c r="F168" s="41" t="str">
        <f t="shared" si="20"/>
        <v xml:space="preserve"> 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</row>
    <row r="169" spans="1:81" x14ac:dyDescent="0.2">
      <c r="A169" s="5"/>
      <c r="B169" s="5"/>
      <c r="C169" s="5"/>
      <c r="D169" s="5">
        <f t="shared" si="18"/>
        <v>2</v>
      </c>
      <c r="E169" s="5">
        <f t="shared" si="19"/>
        <v>770</v>
      </c>
      <c r="F169" s="41" t="str">
        <f t="shared" si="20"/>
        <v xml:space="preserve"> 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</row>
    <row r="170" spans="1:81" x14ac:dyDescent="0.2">
      <c r="A170" s="5"/>
      <c r="B170" s="5"/>
      <c r="C170" s="5"/>
      <c r="D170" s="5">
        <f t="shared" si="18"/>
        <v>2</v>
      </c>
      <c r="E170" s="5">
        <f t="shared" si="19"/>
        <v>775</v>
      </c>
      <c r="F170" s="41" t="str">
        <f t="shared" si="20"/>
        <v xml:space="preserve"> 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</row>
    <row r="171" spans="1:81" x14ac:dyDescent="0.2">
      <c r="A171" s="5"/>
      <c r="B171" s="5"/>
      <c r="C171" s="5"/>
      <c r="D171" s="5">
        <f t="shared" si="18"/>
        <v>2</v>
      </c>
      <c r="E171" s="5">
        <f t="shared" si="19"/>
        <v>780</v>
      </c>
      <c r="F171" s="41" t="str">
        <f t="shared" si="20"/>
        <v xml:space="preserve"> 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</row>
    <row r="172" spans="1:81" x14ac:dyDescent="0.2">
      <c r="A172" s="5"/>
      <c r="B172" s="5"/>
      <c r="C172" s="5"/>
      <c r="D172" s="5">
        <f t="shared" si="18"/>
        <v>2</v>
      </c>
      <c r="E172" s="5">
        <f t="shared" si="19"/>
        <v>785</v>
      </c>
      <c r="F172" s="41" t="str">
        <f t="shared" si="20"/>
        <v xml:space="preserve"> 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</row>
    <row r="173" spans="1:81" x14ac:dyDescent="0.2">
      <c r="A173" s="5"/>
      <c r="B173" s="5"/>
      <c r="C173" s="5"/>
      <c r="D173" s="5">
        <f t="shared" si="18"/>
        <v>2</v>
      </c>
      <c r="E173" s="5">
        <f t="shared" si="19"/>
        <v>790</v>
      </c>
      <c r="F173" s="41" t="str">
        <f t="shared" si="20"/>
        <v xml:space="preserve"> 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</row>
    <row r="174" spans="1:81" x14ac:dyDescent="0.2">
      <c r="A174" s="5"/>
      <c r="B174" s="5"/>
      <c r="C174" s="5"/>
      <c r="D174" s="5">
        <f t="shared" si="18"/>
        <v>2</v>
      </c>
      <c r="E174" s="5">
        <f t="shared" si="19"/>
        <v>795</v>
      </c>
      <c r="F174" s="41" t="str">
        <f t="shared" si="20"/>
        <v xml:space="preserve"> 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</row>
    <row r="175" spans="1:81" x14ac:dyDescent="0.2">
      <c r="A175" s="5"/>
      <c r="B175" s="5"/>
      <c r="C175" s="5"/>
      <c r="D175" s="5">
        <f t="shared" ref="D175:D201" si="21">IF(E175=$C$5,-1,IF(E175 =$C$6,1,IF(E175&gt;$C$6,2,0)))</f>
        <v>2</v>
      </c>
      <c r="E175" s="5">
        <f t="shared" si="19"/>
        <v>800</v>
      </c>
      <c r="F175" s="41" t="str">
        <f t="shared" si="20"/>
        <v xml:space="preserve"> </v>
      </c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</row>
    <row r="176" spans="1:81" x14ac:dyDescent="0.2">
      <c r="A176" s="5"/>
      <c r="B176" s="5"/>
      <c r="C176" s="5"/>
      <c r="D176" s="5">
        <f t="shared" si="21"/>
        <v>2</v>
      </c>
      <c r="E176" s="5">
        <f t="shared" ref="E176:E201" si="22">E175+$C$7</f>
        <v>805</v>
      </c>
      <c r="F176" s="41" t="str">
        <f t="shared" si="20"/>
        <v xml:space="preserve"> </v>
      </c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</row>
    <row r="177" spans="1:81" x14ac:dyDescent="0.2">
      <c r="A177" s="5"/>
      <c r="B177" s="5"/>
      <c r="C177" s="5"/>
      <c r="D177" s="5">
        <f t="shared" si="21"/>
        <v>2</v>
      </c>
      <c r="E177" s="5">
        <f t="shared" si="22"/>
        <v>810</v>
      </c>
      <c r="F177" s="41" t="str">
        <f t="shared" si="20"/>
        <v xml:space="preserve"> </v>
      </c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</row>
    <row r="178" spans="1:81" x14ac:dyDescent="0.2">
      <c r="A178" s="5"/>
      <c r="B178" s="5"/>
      <c r="C178" s="5"/>
      <c r="D178" s="5">
        <f t="shared" si="21"/>
        <v>2</v>
      </c>
      <c r="E178" s="5">
        <f t="shared" si="22"/>
        <v>815</v>
      </c>
      <c r="F178" s="41" t="str">
        <f t="shared" si="20"/>
        <v xml:space="preserve"> </v>
      </c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</row>
    <row r="179" spans="1:81" x14ac:dyDescent="0.2">
      <c r="A179" s="5"/>
      <c r="B179" s="5"/>
      <c r="C179" s="5"/>
      <c r="D179" s="5">
        <f t="shared" si="21"/>
        <v>2</v>
      </c>
      <c r="E179" s="5">
        <f t="shared" si="22"/>
        <v>820</v>
      </c>
      <c r="F179" s="41" t="str">
        <f t="shared" si="20"/>
        <v xml:space="preserve"> 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</row>
    <row r="180" spans="1:81" x14ac:dyDescent="0.2">
      <c r="A180" s="5"/>
      <c r="B180" s="5"/>
      <c r="C180" s="5"/>
      <c r="D180" s="5">
        <f t="shared" si="21"/>
        <v>2</v>
      </c>
      <c r="E180" s="5">
        <f t="shared" si="22"/>
        <v>825</v>
      </c>
      <c r="F180" s="41" t="str">
        <f t="shared" si="20"/>
        <v xml:space="preserve"> 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</row>
    <row r="181" spans="1:81" x14ac:dyDescent="0.2">
      <c r="A181" s="5"/>
      <c r="B181" s="5"/>
      <c r="C181" s="5"/>
      <c r="D181" s="5">
        <f t="shared" si="21"/>
        <v>2</v>
      </c>
      <c r="E181" s="5">
        <f t="shared" si="22"/>
        <v>830</v>
      </c>
      <c r="F181" s="41" t="str">
        <f t="shared" si="20"/>
        <v xml:space="preserve"> 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</row>
    <row r="182" spans="1:81" x14ac:dyDescent="0.2">
      <c r="A182" s="5"/>
      <c r="B182" s="5"/>
      <c r="C182" s="5"/>
      <c r="D182" s="5">
        <f t="shared" si="21"/>
        <v>2</v>
      </c>
      <c r="E182" s="5">
        <f t="shared" si="22"/>
        <v>835</v>
      </c>
      <c r="F182" s="41" t="str">
        <f t="shared" si="20"/>
        <v xml:space="preserve"> 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</row>
    <row r="183" spans="1:81" x14ac:dyDescent="0.2">
      <c r="A183" s="5"/>
      <c r="B183" s="5"/>
      <c r="C183" s="5"/>
      <c r="D183" s="5">
        <f t="shared" si="21"/>
        <v>2</v>
      </c>
      <c r="E183" s="5">
        <f t="shared" si="22"/>
        <v>840</v>
      </c>
      <c r="F183" s="41" t="str">
        <f t="shared" si="20"/>
        <v xml:space="preserve"> 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</row>
    <row r="184" spans="1:81" x14ac:dyDescent="0.2">
      <c r="A184" s="5"/>
      <c r="B184" s="5"/>
      <c r="C184" s="5"/>
      <c r="D184" s="5">
        <f t="shared" si="21"/>
        <v>2</v>
      </c>
      <c r="E184" s="5">
        <f t="shared" si="22"/>
        <v>845</v>
      </c>
      <c r="F184" s="41" t="str">
        <f t="shared" si="20"/>
        <v xml:space="preserve"> </v>
      </c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</row>
    <row r="185" spans="1:81" x14ac:dyDescent="0.2">
      <c r="A185" s="5"/>
      <c r="B185" s="5"/>
      <c r="C185" s="5"/>
      <c r="D185" s="5">
        <f t="shared" si="21"/>
        <v>2</v>
      </c>
      <c r="E185" s="5">
        <f t="shared" si="22"/>
        <v>850</v>
      </c>
      <c r="F185" s="41" t="str">
        <f t="shared" si="20"/>
        <v xml:space="preserve"> 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</row>
    <row r="186" spans="1:81" x14ac:dyDescent="0.2">
      <c r="A186" s="5"/>
      <c r="B186" s="5"/>
      <c r="C186" s="5"/>
      <c r="D186" s="5">
        <f t="shared" si="21"/>
        <v>2</v>
      </c>
      <c r="E186" s="5">
        <f t="shared" si="22"/>
        <v>855</v>
      </c>
      <c r="F186" s="41" t="str">
        <f t="shared" si="20"/>
        <v xml:space="preserve"> 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</row>
    <row r="187" spans="1:81" x14ac:dyDescent="0.2">
      <c r="A187" s="5"/>
      <c r="B187" s="5"/>
      <c r="C187" s="5"/>
      <c r="D187" s="5">
        <f t="shared" si="21"/>
        <v>2</v>
      </c>
      <c r="E187" s="5">
        <f t="shared" si="22"/>
        <v>860</v>
      </c>
      <c r="F187" s="41" t="str">
        <f t="shared" si="20"/>
        <v xml:space="preserve"> </v>
      </c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</row>
    <row r="188" spans="1:81" x14ac:dyDescent="0.2">
      <c r="A188" s="5"/>
      <c r="B188" s="5"/>
      <c r="C188" s="5"/>
      <c r="D188" s="5">
        <f t="shared" si="21"/>
        <v>2</v>
      </c>
      <c r="E188" s="5">
        <f t="shared" si="22"/>
        <v>865</v>
      </c>
      <c r="F188" s="41" t="str">
        <f t="shared" si="20"/>
        <v xml:space="preserve"> </v>
      </c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</row>
    <row r="189" spans="1:81" x14ac:dyDescent="0.2">
      <c r="A189" s="5"/>
      <c r="B189" s="5"/>
      <c r="C189" s="5"/>
      <c r="D189" s="5">
        <f t="shared" si="21"/>
        <v>2</v>
      </c>
      <c r="E189" s="5">
        <f t="shared" si="22"/>
        <v>870</v>
      </c>
      <c r="F189" s="41" t="str">
        <f t="shared" si="20"/>
        <v xml:space="preserve"> </v>
      </c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</row>
    <row r="190" spans="1:81" x14ac:dyDescent="0.2">
      <c r="A190" s="5"/>
      <c r="B190" s="5"/>
      <c r="C190" s="5"/>
      <c r="D190" s="5">
        <f t="shared" si="21"/>
        <v>2</v>
      </c>
      <c r="E190" s="5">
        <f t="shared" si="22"/>
        <v>875</v>
      </c>
      <c r="F190" s="41" t="str">
        <f t="shared" si="20"/>
        <v xml:space="preserve"> </v>
      </c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</row>
    <row r="191" spans="1:81" x14ac:dyDescent="0.2">
      <c r="A191" s="5"/>
      <c r="B191" s="5"/>
      <c r="C191" s="5"/>
      <c r="D191" s="5">
        <f t="shared" si="21"/>
        <v>2</v>
      </c>
      <c r="E191" s="5">
        <f t="shared" si="22"/>
        <v>880</v>
      </c>
      <c r="F191" s="41" t="str">
        <f t="shared" si="20"/>
        <v xml:space="preserve"> 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</row>
    <row r="192" spans="1:81" x14ac:dyDescent="0.2">
      <c r="A192" s="5"/>
      <c r="B192" s="5"/>
      <c r="C192" s="5"/>
      <c r="D192" s="5">
        <f t="shared" si="21"/>
        <v>2</v>
      </c>
      <c r="E192" s="5">
        <f t="shared" si="22"/>
        <v>885</v>
      </c>
      <c r="F192" s="41" t="str">
        <f t="shared" si="20"/>
        <v xml:space="preserve"> </v>
      </c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</row>
    <row r="193" spans="1:81" x14ac:dyDescent="0.2">
      <c r="A193" s="5"/>
      <c r="B193" s="5"/>
      <c r="C193" s="5"/>
      <c r="D193" s="5">
        <f t="shared" si="21"/>
        <v>2</v>
      </c>
      <c r="E193" s="5">
        <f t="shared" si="22"/>
        <v>890</v>
      </c>
      <c r="F193" s="41" t="str">
        <f t="shared" si="20"/>
        <v xml:space="preserve"> </v>
      </c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</row>
    <row r="194" spans="1:81" x14ac:dyDescent="0.2">
      <c r="A194" s="5"/>
      <c r="B194" s="5"/>
      <c r="C194" s="5"/>
      <c r="D194" s="5">
        <f t="shared" si="21"/>
        <v>2</v>
      </c>
      <c r="E194" s="5">
        <f t="shared" si="22"/>
        <v>895</v>
      </c>
      <c r="F194" s="41" t="str">
        <f t="shared" si="20"/>
        <v xml:space="preserve"> </v>
      </c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</row>
    <row r="195" spans="1:81" x14ac:dyDescent="0.2">
      <c r="A195" s="5"/>
      <c r="B195" s="5"/>
      <c r="C195" s="5"/>
      <c r="D195" s="5">
        <f t="shared" si="21"/>
        <v>2</v>
      </c>
      <c r="E195" s="5">
        <f t="shared" si="22"/>
        <v>900</v>
      </c>
      <c r="F195" s="41" t="str">
        <f t="shared" si="20"/>
        <v xml:space="preserve"> </v>
      </c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</row>
    <row r="196" spans="1:81" x14ac:dyDescent="0.2">
      <c r="D196">
        <f t="shared" si="21"/>
        <v>2</v>
      </c>
      <c r="E196">
        <f t="shared" si="22"/>
        <v>905</v>
      </c>
      <c r="F196" t="str">
        <f t="shared" si="20"/>
        <v xml:space="preserve"> </v>
      </c>
    </row>
    <row r="197" spans="1:81" x14ac:dyDescent="0.2">
      <c r="D197">
        <f t="shared" si="21"/>
        <v>2</v>
      </c>
      <c r="E197">
        <f t="shared" si="22"/>
        <v>910</v>
      </c>
      <c r="F197" t="str">
        <f t="shared" si="20"/>
        <v xml:space="preserve"> </v>
      </c>
    </row>
    <row r="198" spans="1:81" x14ac:dyDescent="0.2">
      <c r="D198">
        <f t="shared" si="21"/>
        <v>2</v>
      </c>
      <c r="E198">
        <f t="shared" si="22"/>
        <v>915</v>
      </c>
      <c r="F198" t="str">
        <f t="shared" si="20"/>
        <v xml:space="preserve"> </v>
      </c>
    </row>
    <row r="199" spans="1:81" x14ac:dyDescent="0.2">
      <c r="D199">
        <f t="shared" si="21"/>
        <v>2</v>
      </c>
      <c r="E199">
        <f t="shared" si="22"/>
        <v>920</v>
      </c>
      <c r="F199" t="str">
        <f t="shared" si="20"/>
        <v xml:space="preserve"> </v>
      </c>
    </row>
    <row r="200" spans="1:81" x14ac:dyDescent="0.2">
      <c r="D200">
        <f t="shared" si="21"/>
        <v>2</v>
      </c>
      <c r="E200">
        <f t="shared" si="22"/>
        <v>925</v>
      </c>
      <c r="F200" t="str">
        <f t="shared" si="20"/>
        <v xml:space="preserve"> </v>
      </c>
    </row>
    <row r="201" spans="1:81" x14ac:dyDescent="0.2">
      <c r="D201">
        <f t="shared" si="21"/>
        <v>2</v>
      </c>
      <c r="E201">
        <f t="shared" si="22"/>
        <v>930</v>
      </c>
    </row>
  </sheetData>
  <sheetProtection formatCells="0"/>
  <mergeCells count="17">
    <mergeCell ref="O10:P10"/>
    <mergeCell ref="M2:P2"/>
    <mergeCell ref="R2:T2"/>
    <mergeCell ref="R9:S9"/>
    <mergeCell ref="R3:S3"/>
    <mergeCell ref="I9:J9"/>
    <mergeCell ref="I4:K4"/>
    <mergeCell ref="B8:G8"/>
    <mergeCell ref="B9:G9"/>
    <mergeCell ref="M10:N10"/>
    <mergeCell ref="Y2:Z2"/>
    <mergeCell ref="Y6:Y7"/>
    <mergeCell ref="Z6:Z7"/>
    <mergeCell ref="R7:S7"/>
    <mergeCell ref="R6:S6"/>
    <mergeCell ref="R5:S5"/>
    <mergeCell ref="R4:S4"/>
  </mergeCells>
  <conditionalFormatting sqref="T6:T7 T9 Z6">
    <cfRule type="containsText" dxfId="4" priority="3" operator="containsText" text="PASS">
      <formula>NOT(ISERROR(SEARCH("PASS",T6)))</formula>
    </cfRule>
  </conditionalFormatting>
  <conditionalFormatting sqref="T9">
    <cfRule type="containsText" dxfId="3" priority="2" operator="containsText" text="Error">
      <formula>NOT(ISERROR(SEARCH("Error",T9)))</formula>
    </cfRule>
  </conditionalFormatting>
  <conditionalFormatting sqref="T6:T7 Z6 T9">
    <cfRule type="containsText" dxfId="2" priority="1" operator="containsText" text="FAIL">
      <formula>NOT(ISERROR(SEARCH("FAIL",T6)))</formula>
    </cfRule>
  </conditionalFormatting>
  <pageMargins left="0.7" right="0.7" top="0.75" bottom="0.75" header="0.3" footer="0.3"/>
  <pageSetup orientation="portrait" r:id="rId1"/>
  <ignoredErrors>
    <ignoredError sqref="O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18"/>
  <sheetViews>
    <sheetView workbookViewId="0">
      <selection activeCell="G9" sqref="G9"/>
    </sheetView>
  </sheetViews>
  <sheetFormatPr defaultRowHeight="12.75" x14ac:dyDescent="0.2"/>
  <cols>
    <col min="2" max="2" width="11.28515625" customWidth="1"/>
    <col min="3" max="3" width="12.42578125" customWidth="1"/>
    <col min="5" max="5" width="15.28515625" customWidth="1"/>
    <col min="6" max="6" width="16.42578125" customWidth="1"/>
    <col min="9" max="9" width="13.42578125" customWidth="1"/>
    <col min="14" max="14" width="15.85546875" customWidth="1"/>
    <col min="16" max="16" width="18.85546875" customWidth="1"/>
    <col min="19" max="19" width="17.42578125" customWidth="1"/>
  </cols>
  <sheetData>
    <row r="1" spans="1:31" ht="18" x14ac:dyDescent="0.25">
      <c r="A1" s="7" t="s">
        <v>15</v>
      </c>
      <c r="B1" s="5"/>
      <c r="C1" s="5"/>
      <c r="D1" s="5"/>
      <c r="E1" s="5"/>
      <c r="F1" s="5"/>
      <c r="G1" s="5"/>
    </row>
    <row r="2" spans="1:31" x14ac:dyDescent="0.2">
      <c r="A2" s="5"/>
      <c r="B2" s="5"/>
      <c r="C2" s="5"/>
      <c r="D2" s="5"/>
      <c r="E2" s="5"/>
      <c r="F2" s="5"/>
      <c r="G2" s="5"/>
      <c r="AA2" s="1" t="s">
        <v>39</v>
      </c>
      <c r="AD2" t="s">
        <v>50</v>
      </c>
    </row>
    <row r="3" spans="1:31" ht="38.25" x14ac:dyDescent="0.2">
      <c r="A3" s="76" t="s">
        <v>56</v>
      </c>
      <c r="B3" s="5"/>
      <c r="C3" s="5"/>
      <c r="D3" s="5"/>
      <c r="E3" s="5"/>
      <c r="F3" s="5"/>
      <c r="G3" s="5"/>
      <c r="AA3" s="29" t="s">
        <v>45</v>
      </c>
      <c r="AB3" s="1" t="s">
        <v>46</v>
      </c>
      <c r="AD3" s="1" t="s">
        <v>47</v>
      </c>
      <c r="AE3" t="str">
        <f>IF($C$12&lt;&gt;0,$C$12,IF(AND($C$8&lt;&gt;0,$C$11&lt;&gt;0),$C$8+$C$11,""))</f>
        <v/>
      </c>
    </row>
    <row r="4" spans="1:31" x14ac:dyDescent="0.2">
      <c r="A4" s="5"/>
      <c r="B4" s="5"/>
      <c r="C4" s="5"/>
      <c r="D4" s="5"/>
      <c r="E4" s="5"/>
      <c r="F4" s="5"/>
      <c r="G4" s="5"/>
      <c r="AA4" s="3" t="s">
        <v>40</v>
      </c>
      <c r="AD4" s="1" t="s">
        <v>48</v>
      </c>
      <c r="AE4" t="str">
        <f>IF($C$9&lt;&gt;0,$F$7-$C$9,IF(AND($C$8&lt;&gt;0,$C$10&lt;&gt;0), $F$7-($C$8+$C$10),IF(AND($C$11&lt;&gt;0,$C$10&lt;&gt;0),$C$11-$C$10,"")))</f>
        <v/>
      </c>
    </row>
    <row r="5" spans="1:31" ht="13.5" thickBot="1" x14ac:dyDescent="0.25">
      <c r="A5" s="5"/>
      <c r="B5" s="5"/>
      <c r="C5" s="5"/>
      <c r="D5" s="5"/>
      <c r="E5" s="5"/>
      <c r="F5" s="5"/>
      <c r="G5" s="5"/>
      <c r="AA5" s="3" t="s">
        <v>41</v>
      </c>
      <c r="AD5" t="s">
        <v>13</v>
      </c>
      <c r="AE5" s="2" t="str">
        <f>IF(AND($F$8&lt;&gt;"",$F$7&lt;&gt;""),$F$8/$F$7,"")</f>
        <v/>
      </c>
    </row>
    <row r="6" spans="1:31" x14ac:dyDescent="0.2">
      <c r="A6" s="5"/>
      <c r="B6" s="114" t="s">
        <v>39</v>
      </c>
      <c r="C6" s="115"/>
      <c r="D6" s="5"/>
      <c r="E6" s="116" t="s">
        <v>50</v>
      </c>
      <c r="F6" s="117"/>
      <c r="G6" s="5"/>
      <c r="AA6" s="3" t="s">
        <v>43</v>
      </c>
      <c r="AB6">
        <v>218.13</v>
      </c>
      <c r="AD6" t="s">
        <v>49</v>
      </c>
      <c r="AE6" t="str">
        <f>IF($F$9&lt;&gt;"",IF($F$9&gt;0.05,"PASS","FAIL"),"")</f>
        <v/>
      </c>
    </row>
    <row r="7" spans="1:31" ht="38.25" x14ac:dyDescent="0.2">
      <c r="A7" s="5"/>
      <c r="B7" s="46" t="s">
        <v>45</v>
      </c>
      <c r="C7" s="36" t="s">
        <v>13</v>
      </c>
      <c r="D7" s="5"/>
      <c r="E7" s="70" t="s">
        <v>63</v>
      </c>
      <c r="F7" s="48" t="str">
        <f>IF($C$12&lt;&gt;0,$C$12,IF(AND($C$8&lt;&gt;0,$C$11&lt;&gt;0),$C$8+$C$11,""))</f>
        <v/>
      </c>
      <c r="G7" s="5"/>
      <c r="AA7" s="3" t="s">
        <v>44</v>
      </c>
      <c r="AB7">
        <v>278.45999999999998</v>
      </c>
    </row>
    <row r="8" spans="1:31" ht="33.75" customHeight="1" x14ac:dyDescent="0.2">
      <c r="A8" s="5"/>
      <c r="B8" s="47" t="s">
        <v>40</v>
      </c>
      <c r="C8" s="85"/>
      <c r="D8" s="5"/>
      <c r="E8" s="55" t="s">
        <v>59</v>
      </c>
      <c r="F8" s="48" t="str">
        <f>IF($C$9&lt;&gt;0,$F$7-$C$9,IF(AND($C$8&lt;&gt;0,$C$10&lt;&gt;0), $F$7-($C$8+$C$10),IF(AND($C$11&lt;&gt;0,$C$10&lt;&gt;0),$C$11-$C$10,"")))</f>
        <v/>
      </c>
      <c r="G8" s="5"/>
      <c r="AA8" s="3" t="s">
        <v>42</v>
      </c>
      <c r="AB8">
        <v>779.32</v>
      </c>
    </row>
    <row r="9" spans="1:31" ht="36.75" customHeight="1" x14ac:dyDescent="0.2">
      <c r="A9" s="5"/>
      <c r="B9" s="49" t="s">
        <v>57</v>
      </c>
      <c r="C9" s="85"/>
      <c r="D9" s="5"/>
      <c r="E9" s="72" t="s">
        <v>66</v>
      </c>
      <c r="F9" s="51" t="str">
        <f>IF(AND($F$8&lt;&gt;"",$F$7&lt;&gt;""),$F$8/$F$7,"")</f>
        <v/>
      </c>
      <c r="G9" s="5"/>
    </row>
    <row r="10" spans="1:31" ht="33.75" customHeight="1" x14ac:dyDescent="0.2">
      <c r="A10" s="5"/>
      <c r="B10" s="49" t="s">
        <v>58</v>
      </c>
      <c r="C10" s="85"/>
      <c r="D10" s="5"/>
      <c r="E10" s="118" t="s">
        <v>67</v>
      </c>
      <c r="F10" s="120" t="str">
        <f>IF($F$9&lt;&gt;"",IF($F$9&gt;0.05,"PASS","FAIL"),"")</f>
        <v/>
      </c>
      <c r="G10" s="5"/>
    </row>
    <row r="11" spans="1:31" ht="33.75" customHeight="1" thickBot="1" x14ac:dyDescent="0.25">
      <c r="A11" s="5"/>
      <c r="B11" s="47" t="s">
        <v>44</v>
      </c>
      <c r="C11" s="85"/>
      <c r="D11" s="5"/>
      <c r="E11" s="119"/>
      <c r="F11" s="121"/>
      <c r="G11" s="5"/>
    </row>
    <row r="12" spans="1:31" ht="33.75" customHeight="1" thickBot="1" x14ac:dyDescent="0.25">
      <c r="A12" s="5"/>
      <c r="B12" s="50" t="s">
        <v>42</v>
      </c>
      <c r="C12" s="86"/>
      <c r="D12" s="5"/>
      <c r="E12" s="5"/>
      <c r="F12" s="5"/>
      <c r="G12" s="5"/>
    </row>
    <row r="13" spans="1:31" x14ac:dyDescent="0.2">
      <c r="A13" s="5"/>
      <c r="B13" s="5"/>
      <c r="C13" s="5"/>
      <c r="D13" s="5"/>
      <c r="E13" s="5"/>
      <c r="F13" s="5"/>
      <c r="G13" s="5"/>
      <c r="P13" s="1"/>
      <c r="S13" s="1"/>
    </row>
    <row r="14" spans="1:31" x14ac:dyDescent="0.2">
      <c r="A14" s="5"/>
      <c r="B14" s="5"/>
      <c r="C14" s="5"/>
      <c r="D14" s="5"/>
      <c r="E14" s="5"/>
      <c r="F14" s="5"/>
      <c r="G14" s="5"/>
    </row>
    <row r="15" spans="1:31" x14ac:dyDescent="0.2">
      <c r="E15" s="3"/>
    </row>
    <row r="16" spans="1:31" x14ac:dyDescent="0.2">
      <c r="E16" s="3"/>
    </row>
    <row r="17" spans="5:6" x14ac:dyDescent="0.2">
      <c r="E17" s="3"/>
    </row>
    <row r="18" spans="5:6" x14ac:dyDescent="0.2">
      <c r="E18" s="3"/>
      <c r="F18" s="3"/>
    </row>
  </sheetData>
  <sheetProtection algorithmName="SHA-512" hashValue="gK5JIMIGIGHnMjRujXCiPY4V4WW6daZbJqzb477FGlacCIlKhsobM8SUIKU2jMPpI0VsmvpBs4gqUgYzWn8/UA==" saltValue="ziqQdV+I6isWL8tXIUae5A==" spinCount="100000" sheet="1" objects="1" scenarios="1"/>
  <mergeCells count="4">
    <mergeCell ref="B6:C6"/>
    <mergeCell ref="E6:F6"/>
    <mergeCell ref="E10:E11"/>
    <mergeCell ref="F10:F11"/>
  </mergeCells>
  <conditionalFormatting sqref="F10">
    <cfRule type="containsText" dxfId="1" priority="2" operator="containsText" text="PASS">
      <formula>NOT(ISERROR(SEARCH("PASS",F10)))</formula>
    </cfRule>
  </conditionalFormatting>
  <conditionalFormatting sqref="F10">
    <cfRule type="containsText" dxfId="0" priority="1" operator="containsText" text="FAIL">
      <formula>NOT(ISERROR(SEARCH("FAIL",F10)))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OmnidirectionalLamps</vt:lpstr>
      <vt:lpstr>DecorativeLamps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Rogers, Daniel</dc:creator>
  <cp:lastModifiedBy>Baldewicz, Daniel</cp:lastModifiedBy>
  <dcterms:created xsi:type="dcterms:W3CDTF">2015-10-27T20:27:57Z</dcterms:created>
  <dcterms:modified xsi:type="dcterms:W3CDTF">2015-12-31T17:13:09Z</dcterms:modified>
</cp:coreProperties>
</file>